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rdico\AppData\Local\Microsoft\Windows\INetCache\Content.Outlook\DV89G34J\"/>
    </mc:Choice>
  </mc:AlternateContent>
  <xr:revisionPtr revIDLastSave="0" documentId="13_ncr:1_{E7CB038C-0553-472E-89B7-084F073EB471}" xr6:coauthVersionLast="45" xr6:coauthVersionMax="45" xr10:uidLastSave="{00000000-0000-0000-0000-000000000000}"/>
  <bookViews>
    <workbookView xWindow="-120" yWindow="-120" windowWidth="29040" windowHeight="15840" xr2:uid="{00000000-000D-0000-FFFF-FFFF00000000}"/>
  </bookViews>
  <sheets>
    <sheet name="BTRA" sheetId="3" r:id="rId1"/>
    <sheet name="Apparent temp scale" sheetId="5" r:id="rId2"/>
  </sheets>
  <externalReferences>
    <externalReference r:id="rId3"/>
  </externalReferences>
  <definedNames>
    <definedName name="Acclim_data" localSheetId="1">[1]BTRA!$K$122:$L$123</definedName>
    <definedName name="Acclim_data">BTRA!$K$122:$L$123</definedName>
    <definedName name="Air_data" localSheetId="1">[1]BTRA!$K$109:$L$112</definedName>
    <definedName name="Air_data">BTRA!$K$109:$L$112</definedName>
    <definedName name="Apparent_data" localSheetId="1">[1]BTRA!$K$137:$L$140</definedName>
    <definedName name="Apparent_data">BTRA!$K$137:$L$141</definedName>
    <definedName name="climb_data" localSheetId="1">[1]BTRA!$K$80:$L$84</definedName>
    <definedName name="climb_data">BTRA!$K$80:$L$84</definedName>
    <definedName name="Climbing_data">BTRA!$K$82:$L$84</definedName>
    <definedName name="Clothing_data" localSheetId="1">[1]BTRA!$K$99:$L$101</definedName>
    <definedName name="Clothing_data">BTRA!$K$99:$L$101</definedName>
    <definedName name="Confined_data" localSheetId="1">[1]BTRA!$K$72:$L$73</definedName>
    <definedName name="Confined_data">BTRA!$K$72:$L$73</definedName>
    <definedName name="Contact_data" localSheetId="1">[1]BTRA!$K$60:$L$63</definedName>
    <definedName name="Contact_data">BTRA!$K$60:$L$63</definedName>
    <definedName name="Cool_data" localSheetId="1">[1]BTRA!$K$87:$L$90</definedName>
    <definedName name="Cool_data">BTRA!$K$87:$L$90</definedName>
    <definedName name="dwater_data" localSheetId="1">[1]BTRA!$K$93:$L$96</definedName>
    <definedName name="dwater_data">BTRA!$K$93:$L$96</definedName>
    <definedName name="Exposure_data" localSheetId="1">[1]BTRA!$K$66:$L$69</definedName>
    <definedName name="Exposure_data">BTRA!$K$66:$L$69</definedName>
    <definedName name="Meta_data" localSheetId="1">[1]BTRA!$K$126:$L$128</definedName>
    <definedName name="Meta_data">BTRA!$K$126:$L$128</definedName>
    <definedName name="_xlnm.Print_Area" localSheetId="0">BTRA!$A$1:$J$55</definedName>
    <definedName name="Radiant_data">BTRA!$K$132:$L$134</definedName>
    <definedName name="RPE_data" localSheetId="1">[1]BTRA!$K$115:$L$118</definedName>
    <definedName name="RPE_data">BTRA!$K$115:$L$118</definedName>
    <definedName name="Shade_data">BTRA!$K$132:$L$134</definedName>
    <definedName name="Solar_data" localSheetId="1">[1]BTRA!$K$131:$L$134</definedName>
    <definedName name="Solar_data">BTRA!$K$131:$L$134</definedName>
    <definedName name="Task_data" localSheetId="1">[1]BTRA!$K$76:$L$78</definedName>
    <definedName name="Task_data">BTRA!$K$76:$L$78</definedName>
    <definedName name="Training_data" localSheetId="1">[1]BTRA!$K$104:$L$105</definedName>
    <definedName name="Training_data">BTRA!$K$104:$L$105</definedName>
    <definedName name="Warm_on_Contact">BTRA!$K$60:$L$63</definedName>
    <definedName name="Water_data">BTRA!$K$94:$L$96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09" i="3" l="1"/>
  <c r="S310" i="3"/>
  <c r="S311" i="3"/>
  <c r="S312" i="3"/>
  <c r="S313" i="3"/>
  <c r="S314" i="3"/>
  <c r="S315" i="3"/>
  <c r="S316" i="3"/>
  <c r="S317" i="3"/>
  <c r="S318" i="3"/>
  <c r="S319" i="3"/>
  <c r="S320" i="3"/>
  <c r="S321" i="3"/>
  <c r="S322" i="3"/>
  <c r="S323" i="3"/>
  <c r="S324" i="3"/>
  <c r="S325" i="3"/>
  <c r="S326" i="3"/>
  <c r="S327" i="3"/>
  <c r="S328" i="3"/>
  <c r="S329" i="3"/>
  <c r="S330" i="3"/>
  <c r="S331" i="3"/>
  <c r="S332" i="3"/>
  <c r="S333" i="3"/>
  <c r="S334" i="3"/>
  <c r="S335" i="3"/>
  <c r="S336"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S301" i="3"/>
  <c r="S302" i="3"/>
  <c r="S303" i="3"/>
  <c r="S304" i="3"/>
  <c r="S305" i="3"/>
  <c r="S306" i="3"/>
  <c r="S307" i="3"/>
  <c r="S308"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197" i="3" l="1"/>
  <c r="S198" i="3"/>
  <c r="S199" i="3"/>
  <c r="S200" i="3"/>
  <c r="S201" i="3"/>
  <c r="S202" i="3"/>
  <c r="S203" i="3"/>
  <c r="S204" i="3"/>
  <c r="S205" i="3"/>
  <c r="S206" i="3"/>
  <c r="S207" i="3"/>
  <c r="S208" i="3"/>
  <c r="S209" i="3"/>
  <c r="K58" i="3" l="1"/>
  <c r="S187" i="3" l="1"/>
  <c r="C19" i="3" l="1"/>
  <c r="C25" i="3" l="1"/>
  <c r="C23" i="3"/>
  <c r="S188" i="3" l="1"/>
  <c r="S189" i="3"/>
  <c r="S190" i="3"/>
  <c r="S191" i="3"/>
  <c r="S192" i="3"/>
  <c r="S193" i="3"/>
  <c r="S194" i="3"/>
  <c r="S195" i="3"/>
  <c r="S196" i="3"/>
  <c r="S138" i="3" l="1"/>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37" i="3"/>
  <c r="C18" i="3" l="1"/>
  <c r="C20" i="3" l="1"/>
  <c r="C21" i="3"/>
  <c r="C22" i="3"/>
  <c r="C24" i="3"/>
  <c r="C26" i="3"/>
  <c r="C27" i="3"/>
  <c r="C28" i="3"/>
  <c r="C29" i="3"/>
  <c r="C30" i="3"/>
  <c r="C36" i="3"/>
  <c r="C37" i="3" s="1"/>
  <c r="C31" i="3" l="1"/>
  <c r="C32" i="3" s="1"/>
  <c r="L58" i="3"/>
  <c r="O58" i="3"/>
  <c r="G1069" i="3"/>
  <c r="E1069" i="3"/>
  <c r="C1069" i="3"/>
  <c r="G1055" i="3"/>
  <c r="E1055" i="3"/>
  <c r="C1055" i="3"/>
  <c r="G1049" i="3"/>
  <c r="E1049" i="3"/>
  <c r="C1049" i="3"/>
  <c r="G1001" i="3"/>
  <c r="E1001" i="3"/>
  <c r="C1001" i="3"/>
  <c r="G987" i="3"/>
  <c r="E987" i="3"/>
  <c r="C987" i="3"/>
  <c r="G981" i="3"/>
  <c r="E981" i="3"/>
  <c r="C981" i="3"/>
  <c r="G933" i="3"/>
  <c r="E933" i="3"/>
  <c r="C933" i="3"/>
  <c r="G919" i="3"/>
  <c r="E919" i="3"/>
  <c r="C919" i="3"/>
  <c r="G913" i="3"/>
  <c r="E913" i="3"/>
  <c r="C913" i="3"/>
  <c r="G865" i="3"/>
  <c r="E865" i="3"/>
  <c r="C865" i="3"/>
  <c r="G851" i="3"/>
  <c r="E851" i="3"/>
  <c r="C851" i="3"/>
  <c r="G845" i="3"/>
  <c r="E845" i="3"/>
  <c r="C845" i="3"/>
  <c r="G798" i="3"/>
  <c r="E798" i="3"/>
  <c r="C798" i="3"/>
  <c r="G784" i="3"/>
  <c r="E784" i="3"/>
  <c r="C784" i="3"/>
  <c r="G778" i="3"/>
  <c r="E778" i="3"/>
  <c r="C778" i="3"/>
  <c r="G730" i="3"/>
  <c r="E730" i="3"/>
  <c r="C730" i="3"/>
  <c r="G716" i="3"/>
  <c r="E716" i="3"/>
  <c r="C716" i="3"/>
  <c r="G710" i="3"/>
  <c r="E710" i="3"/>
  <c r="C710" i="3"/>
  <c r="G661" i="3"/>
  <c r="E661" i="3"/>
  <c r="C661" i="3"/>
  <c r="G647" i="3"/>
  <c r="E647" i="3"/>
  <c r="C647" i="3"/>
  <c r="G641" i="3"/>
  <c r="E641" i="3"/>
  <c r="C641" i="3"/>
  <c r="G594" i="3"/>
  <c r="E594" i="3"/>
  <c r="C594" i="3"/>
  <c r="G580" i="3"/>
  <c r="E580" i="3"/>
  <c r="C580" i="3"/>
  <c r="G574" i="3"/>
  <c r="E574" i="3"/>
  <c r="C574" i="3"/>
  <c r="G37" i="3"/>
  <c r="C38" i="3"/>
  <c r="H852" i="3" l="1"/>
  <c r="B868" i="3" s="1"/>
  <c r="H982" i="3"/>
  <c r="H717" i="3"/>
  <c r="B733" i="3" s="1"/>
  <c r="H575" i="3"/>
  <c r="H648" i="3"/>
  <c r="B664" i="3" s="1"/>
  <c r="H711" i="3"/>
  <c r="H1056" i="3"/>
  <c r="B1072" i="3" s="1"/>
  <c r="H642" i="3"/>
  <c r="H988" i="3"/>
  <c r="B1004" i="3" s="1"/>
  <c r="P58" i="3"/>
  <c r="M58" i="3" s="1"/>
  <c r="N58" i="3" s="1"/>
  <c r="B43" i="3" s="1"/>
  <c r="B44" i="3" s="1"/>
  <c r="H1050" i="3"/>
  <c r="H846" i="3"/>
  <c r="H854" i="3" s="1"/>
  <c r="H920" i="3"/>
  <c r="B936" i="3" s="1"/>
  <c r="H581" i="3"/>
  <c r="B597" i="3" s="1"/>
  <c r="H779" i="3"/>
  <c r="H914" i="3"/>
  <c r="H785" i="3"/>
  <c r="B801" i="3" s="1"/>
  <c r="C44" i="3" l="1"/>
  <c r="H787" i="3"/>
  <c r="C790" i="3" s="1"/>
  <c r="H650" i="3"/>
  <c r="E654" i="3" s="1"/>
  <c r="H990" i="3"/>
  <c r="C993" i="3" s="1"/>
  <c r="H922" i="3"/>
  <c r="C927" i="3" s="1"/>
  <c r="H719" i="3"/>
  <c r="C724" i="3" s="1"/>
  <c r="H1058" i="3"/>
  <c r="E1062" i="3" s="1"/>
  <c r="G45" i="3"/>
  <c r="I45" i="3"/>
  <c r="E45" i="3"/>
  <c r="H583" i="3"/>
  <c r="E858" i="3"/>
  <c r="C858" i="3"/>
  <c r="C857" i="3"/>
  <c r="C859" i="3"/>
  <c r="C45" i="3" l="1"/>
  <c r="C46" i="3" s="1"/>
  <c r="C48" i="3" s="1"/>
  <c r="A50" i="3" s="1"/>
  <c r="C1061" i="3"/>
  <c r="E926" i="3"/>
  <c r="E791" i="3"/>
  <c r="C791" i="3"/>
  <c r="C926" i="3"/>
  <c r="C792" i="3"/>
  <c r="C722" i="3"/>
  <c r="E723" i="3"/>
  <c r="C723" i="3"/>
  <c r="C994" i="3"/>
  <c r="E994" i="3"/>
  <c r="C925" i="3"/>
  <c r="C995" i="3"/>
  <c r="C653" i="3"/>
  <c r="C654" i="3"/>
  <c r="C655" i="3"/>
  <c r="C1062" i="3"/>
  <c r="C1063" i="3"/>
  <c r="C587" i="3"/>
  <c r="C586" i="3"/>
  <c r="C588" i="3"/>
  <c r="E587" i="3"/>
</calcChain>
</file>

<file path=xl/sharedStrings.xml><?xml version="1.0" encoding="utf-8"?>
<sst xmlns="http://schemas.openxmlformats.org/spreadsheetml/2006/main" count="1357" uniqueCount="156">
  <si>
    <t>Relative Humidity (%)</t>
  </si>
  <si>
    <t>Dry Bulb °C</t>
  </si>
  <si>
    <t>Apparent Temp °C</t>
  </si>
  <si>
    <t>Conv of °C to °F</t>
  </si>
  <si>
    <t>Rothfusz calc in °F</t>
  </si>
  <si>
    <t>Instructions for use of the Basic Thermal Risk Assessment</t>
  </si>
  <si>
    <t>Site:</t>
  </si>
  <si>
    <t>Location:</t>
  </si>
  <si>
    <t>Exposure Group:</t>
  </si>
  <si>
    <t>Task:</t>
  </si>
  <si>
    <t>Hazard Type</t>
  </si>
  <si>
    <t>Assessment Point Value</t>
  </si>
  <si>
    <t>Value = 1</t>
  </si>
  <si>
    <t>"1"</t>
  </si>
  <si>
    <t>Value = 2</t>
  </si>
  <si>
    <t>Value = 3</t>
  </si>
  <si>
    <t>Hot Surfaces</t>
  </si>
  <si>
    <t>Contact Neutral</t>
  </si>
  <si>
    <t>Hot On Contact</t>
  </si>
  <si>
    <t>Burn on Contact</t>
  </si>
  <si>
    <t>Exposure Period</t>
  </si>
  <si>
    <t>&lt; 30 min</t>
  </si>
  <si>
    <t>30 min - 2 hours</t>
  </si>
  <si>
    <t>&gt; 2hours</t>
  </si>
  <si>
    <t>Confined Space</t>
  </si>
  <si>
    <t>No</t>
  </si>
  <si>
    <t>Yes</t>
  </si>
  <si>
    <t>Task Complexity</t>
  </si>
  <si>
    <t>Simple</t>
  </si>
  <si>
    <t>Moderate</t>
  </si>
  <si>
    <t>Complex</t>
  </si>
  <si>
    <t>Climbing, Ascending, Descending</t>
  </si>
  <si>
    <t>None</t>
  </si>
  <si>
    <t>Significant</t>
  </si>
  <si>
    <t>Distance from cool rest area</t>
  </si>
  <si>
    <t>&lt; 50 metres</t>
  </si>
  <si>
    <t>50 - 100 metres</t>
  </si>
  <si>
    <t>&gt; 100 metres</t>
  </si>
  <si>
    <t>Distance from drinking water</t>
  </si>
  <si>
    <t>&lt; 30 metres</t>
  </si>
  <si>
    <t>30 - 50 metres</t>
  </si>
  <si>
    <t>&gt; 50 metres</t>
  </si>
  <si>
    <t>Clothing (permeable)</t>
  </si>
  <si>
    <t>Single Layer (light)</t>
  </si>
  <si>
    <t>Single Layer (mod)</t>
  </si>
  <si>
    <t>Multiple Layer</t>
  </si>
  <si>
    <t>Understanding of Heat Strain Risk</t>
  </si>
  <si>
    <t>Training Given</t>
  </si>
  <si>
    <t>No Training Given</t>
  </si>
  <si>
    <t>Air Movement</t>
  </si>
  <si>
    <t>Windy</t>
  </si>
  <si>
    <t>Some wind</t>
  </si>
  <si>
    <t>No Wind</t>
  </si>
  <si>
    <t>Respiratory Protection (neg. press)</t>
  </si>
  <si>
    <t>Half Face</t>
  </si>
  <si>
    <t>Full face</t>
  </si>
  <si>
    <t>Acclimatisation</t>
  </si>
  <si>
    <t>Acclimatised</t>
  </si>
  <si>
    <t>Unacclimatised</t>
  </si>
  <si>
    <t>SUB-TOTAL "A"</t>
  </si>
  <si>
    <t>Metabolic Work Rate</t>
  </si>
  <si>
    <t>Value = 4</t>
  </si>
  <si>
    <t>Value = 6</t>
  </si>
  <si>
    <t>Light</t>
  </si>
  <si>
    <t>Heavy</t>
  </si>
  <si>
    <t>SUB-TOTAL "B"</t>
  </si>
  <si>
    <t>Wet Bulb Globe Temperature (Deg Celsius)</t>
  </si>
  <si>
    <t>&lt; 24</t>
  </si>
  <si>
    <t>&gt; 24 and &lt;= 27</t>
  </si>
  <si>
    <t>&gt; 27 and &lt;=30</t>
  </si>
  <si>
    <t>&gt; 30</t>
  </si>
  <si>
    <t>SUB-TOTAL "C"</t>
  </si>
  <si>
    <t>TOTAL Assessment Value (A+B)xC</t>
  </si>
  <si>
    <t>BAC</t>
  </si>
  <si>
    <t>50 - 100 meters</t>
  </si>
  <si>
    <t>&gt; 100 meters</t>
  </si>
  <si>
    <t>30 - 50 meters</t>
  </si>
  <si>
    <t>&gt; 50 meters</t>
  </si>
  <si>
    <t>Refer to AIOH Guideline for Examples</t>
  </si>
  <si>
    <t>Total A plus B</t>
  </si>
  <si>
    <t>1.0 If WBGT Value Unknown:</t>
  </si>
  <si>
    <t xml:space="preserve">Assessment Point Value </t>
  </si>
  <si>
    <t>WBGT required for Low Risk (A+B)*C&lt;28</t>
  </si>
  <si>
    <t>Value  less than</t>
  </si>
  <si>
    <t>WBGT required for Mod risk (A+B)*C=28 to 60</t>
  </si>
  <si>
    <t>Value between</t>
  </si>
  <si>
    <t>and</t>
  </si>
  <si>
    <t>WBGT required for High Risk (A+B)*C&gt;60</t>
  </si>
  <si>
    <t xml:space="preserve">Value greater than </t>
  </si>
  <si>
    <t>2.0 If WBGT Known</t>
  </si>
  <si>
    <t>Compare Total Assessment Value with:</t>
  </si>
  <si>
    <t>Less than 28 = Low Risk</t>
  </si>
  <si>
    <t>Between 28 and 60 = Moderate Risk</t>
  </si>
  <si>
    <t>Greater 60 = High Risk</t>
  </si>
  <si>
    <t>TOTAL ASSESSMENT VALUE (A+B)xC</t>
  </si>
  <si>
    <t>Air temperature (°C)</t>
  </si>
  <si>
    <t>&gt; 2 hours</t>
  </si>
  <si>
    <t>HAZARD TYPE ("A")</t>
  </si>
  <si>
    <t>METABOLIC WORK RATE ("B")</t>
  </si>
  <si>
    <t xml:space="preserve">Warm on Contact </t>
  </si>
  <si>
    <t>Yes - Full face</t>
  </si>
  <si>
    <t>Light - Sitting or standing to control machines; hand and arm work assembly or sorting of light materials.</t>
  </si>
  <si>
    <t>Moderate - Sustained hand and arm work such as hammering, handling of moderately heavy materials.</t>
  </si>
  <si>
    <t>Heavy - Pick and shovel work, continuous axe work, carrying loads up stairs.</t>
  </si>
  <si>
    <t>Radiant Heat</t>
  </si>
  <si>
    <t>Part Shade</t>
  </si>
  <si>
    <t>No Shade</t>
  </si>
  <si>
    <t>Value</t>
  </si>
  <si>
    <t>Response</t>
  </si>
  <si>
    <t>Select the appropriate response from the drop down selection in each of the yellow cells.</t>
  </si>
  <si>
    <t>Apparent Temperature</t>
  </si>
  <si>
    <t>&lt; 27 °C</t>
  </si>
  <si>
    <t>&gt; 27 °C and ≤ 33 °C</t>
  </si>
  <si>
    <t>&gt; 33 °C and ≤ 41 °C</t>
  </si>
  <si>
    <t>&gt; 41 °C</t>
  </si>
  <si>
    <t xml:space="preserve">APPARENT TEMPERATURE (°Celsius) </t>
  </si>
  <si>
    <r>
      <t xml:space="preserve">Replace the </t>
    </r>
    <r>
      <rPr>
        <b/>
        <sz val="12"/>
        <color rgb="FF008000"/>
        <rFont val="Arial"/>
        <family val="2"/>
      </rPr>
      <t>Green number</t>
    </r>
    <r>
      <rPr>
        <sz val="12"/>
        <rFont val="Arial"/>
        <family val="2"/>
      </rPr>
      <t xml:space="preserve"> with the measured or known value (air temperature and relative humidity).</t>
    </r>
  </si>
  <si>
    <t>Sun Exposure</t>
  </si>
  <si>
    <t>CLIMATIC CONDITIONS ("C")</t>
  </si>
  <si>
    <t>Indoors</t>
  </si>
  <si>
    <t>For lookup App Temp</t>
  </si>
  <si>
    <t>There is a potential of heat induced illnesses occurring if the conditions are not addressed.</t>
  </si>
  <si>
    <t>The onset of a heat induced illness is very likely and corrective action should be taken as soon as possible.</t>
  </si>
  <si>
    <t>10 - 30 metres</t>
  </si>
  <si>
    <t>&lt;10 metres</t>
  </si>
  <si>
    <t>Climbing up/down stairs or ladders</t>
  </si>
  <si>
    <t>The risks due to thermal conditions are low to moderate.</t>
  </si>
  <si>
    <t>When complete, the subtotals &amp; totals will be automatically calculated and placed in the Total Assessment Value area.</t>
  </si>
  <si>
    <t>Neutral</t>
  </si>
  <si>
    <t>30 min - 1 hour</t>
  </si>
  <si>
    <t>1 hour - 2 hours</t>
  </si>
  <si>
    <t>&lt; 10 metres</t>
  </si>
  <si>
    <t>10 - 50 metres</t>
  </si>
  <si>
    <t>Strong wind</t>
  </si>
  <si>
    <t>Moderate wind</t>
  </si>
  <si>
    <t>Some Wind</t>
  </si>
  <si>
    <t>Disposable - Half Face</t>
  </si>
  <si>
    <t>Rubber - Half Face</t>
  </si>
  <si>
    <t>Full Shade</t>
  </si>
  <si>
    <t>Out of Range</t>
  </si>
  <si>
    <t>N/A</t>
  </si>
  <si>
    <t>(49)</t>
  </si>
  <si>
    <t>(51)</t>
  </si>
  <si>
    <t>(45)</t>
  </si>
  <si>
    <t>(47)</t>
  </si>
  <si>
    <t>(40)</t>
  </si>
  <si>
    <t>(36)</t>
  </si>
  <si>
    <t>(°C)</t>
  </si>
  <si>
    <t>Dry Bulb Temperature.</t>
  </si>
  <si>
    <t>Note: this is a first level basic assessment and for more accurate quantitative assessment other methods should be used</t>
  </si>
  <si>
    <t>Note that there are limitations to this Apparent Temperature calculation, particularly once you approach very high or low temperatures and humidities.</t>
  </si>
  <si>
    <r>
      <t xml:space="preserve">It is important to note that this assessment is to be used as a qualitative </t>
    </r>
    <r>
      <rPr>
        <b/>
        <sz val="12"/>
        <rFont val="Arial"/>
        <family val="2"/>
      </rPr>
      <t>guide only</t>
    </r>
    <r>
      <rPr>
        <sz val="12"/>
        <rFont val="Arial"/>
        <family val="2"/>
      </rPr>
      <t>. 
A number of factors are not included in this assessment such as employee health condition and the use of high levels of PPE (particularly impermeable suits).  In these circumstances experienced personnel should carry out a more extensive assessment.</t>
    </r>
  </si>
  <si>
    <t>One Level</t>
  </si>
  <si>
    <t>Two Levels</t>
  </si>
  <si>
    <t>&gt; Two Levels</t>
  </si>
  <si>
    <t>Basic Thermal Risk Assessment (Draft Beta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</si>
</sst>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name val="Arial"/>
      <family val="2"/>
    </font>
    <font>
      <sz val="12"/>
      <name val="Arial"/>
      <family val="2"/>
    </font>
    <font>
      <b/>
      <sz val="12"/>
      <color indexed="12"/>
      <name val="Arial"/>
      <family val="2"/>
    </font>
    <font>
      <b/>
      <i/>
      <sz val="24"/>
      <name val="Arial"/>
      <family val="2"/>
    </font>
    <font>
      <i/>
      <sz val="13"/>
      <name val="Arial"/>
      <family val="2"/>
    </font>
    <font>
      <sz val="13"/>
      <name val="Arial"/>
      <family val="2"/>
    </font>
    <font>
      <sz val="10"/>
      <color indexed="10"/>
      <name val="Arial"/>
      <family val="2"/>
    </font>
    <font>
      <b/>
      <i/>
      <sz val="14"/>
      <name val="Arial"/>
      <family val="2"/>
    </font>
    <font>
      <b/>
      <sz val="14"/>
      <color indexed="18"/>
      <name val="Arial"/>
      <family val="2"/>
    </font>
    <font>
      <sz val="10"/>
      <name val="Arial"/>
      <family val="2"/>
    </font>
    <font>
      <b/>
      <sz val="10"/>
      <color indexed="18"/>
      <name val="Arial"/>
      <family val="2"/>
    </font>
    <font>
      <sz val="10"/>
      <color indexed="18"/>
      <name val="Arial"/>
      <family val="2"/>
    </font>
    <font>
      <b/>
      <sz val="16"/>
      <name val="Arial"/>
      <family val="2"/>
    </font>
    <font>
      <b/>
      <sz val="10"/>
      <name val="Arial"/>
      <family val="2"/>
    </font>
    <font>
      <b/>
      <i/>
      <sz val="10"/>
      <name val="Arial"/>
      <family val="2"/>
    </font>
    <font>
      <b/>
      <sz val="12"/>
      <color rgb="FF00B050"/>
      <name val="Arial"/>
      <family val="2"/>
    </font>
    <font>
      <b/>
      <sz val="12"/>
      <color rgb="FF008000"/>
      <name val="Arial"/>
      <family val="2"/>
    </font>
    <font>
      <i/>
      <sz val="11"/>
      <color theme="1"/>
      <name val="Calibri"/>
      <family val="2"/>
      <scheme val="minor"/>
    </font>
    <font>
      <sz val="11"/>
      <name val="Arial"/>
      <family val="2"/>
    </font>
    <font>
      <sz val="12"/>
      <color theme="1"/>
      <name val="Arial"/>
      <family val="2"/>
    </font>
    <font>
      <b/>
      <sz val="18"/>
      <name val="Calibri"/>
      <family val="2"/>
      <scheme val="minor"/>
    </font>
    <font>
      <b/>
      <sz val="11"/>
      <color theme="1"/>
      <name val="Calibri"/>
      <family val="2"/>
      <scheme val="minor"/>
    </font>
    <font>
      <b/>
      <sz val="11"/>
      <color theme="1"/>
      <name val="Calibri"/>
      <family val="2"/>
    </font>
  </fonts>
  <fills count="7">
    <fill>
      <patternFill patternType="none"/>
    </fill>
    <fill>
      <patternFill patternType="gray125"/>
    </fill>
    <fill>
      <patternFill patternType="solid">
        <fgColor indexed="13"/>
        <bgColor indexed="64"/>
      </patternFill>
    </fill>
    <fill>
      <patternFill patternType="solid">
        <fgColor rgb="FF66FFFF"/>
        <bgColor indexed="64"/>
      </patternFill>
    </fill>
    <fill>
      <patternFill patternType="solid">
        <fgColor rgb="FFFFFF00"/>
        <bgColor indexed="64"/>
      </patternFill>
    </fill>
    <fill>
      <patternFill patternType="solid">
        <fgColor rgb="FF00B0F0"/>
        <bgColor indexed="64"/>
      </patternFill>
    </fill>
    <fill>
      <patternFill patternType="solid">
        <fgColor theme="6" tint="0.59999389629810485"/>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double">
        <color auto="1"/>
      </bottom>
      <diagonal/>
    </border>
    <border>
      <left style="thick">
        <color auto="1"/>
      </left>
      <right/>
      <top/>
      <bottom/>
      <diagonal/>
    </border>
    <border>
      <left style="thick">
        <color auto="1"/>
      </left>
      <right/>
      <top/>
      <bottom style="double">
        <color auto="1"/>
      </bottom>
      <diagonal/>
    </border>
    <border>
      <left/>
      <right style="thick">
        <color auto="1"/>
      </right>
      <top/>
      <bottom/>
      <diagonal/>
    </border>
    <border>
      <left/>
      <right style="thick">
        <color auto="1"/>
      </right>
      <top/>
      <bottom style="double">
        <color auto="1"/>
      </bottom>
      <diagonal/>
    </border>
    <border>
      <left/>
      <right style="medium">
        <color auto="1"/>
      </right>
      <top/>
      <bottom style="double">
        <color auto="1"/>
      </bottom>
      <diagonal/>
    </border>
    <border>
      <left/>
      <right style="medium">
        <color auto="1"/>
      </right>
      <top/>
      <bottom/>
      <diagonal/>
    </border>
    <border>
      <left style="thick">
        <color auto="1"/>
      </left>
      <right/>
      <top style="double">
        <color auto="1"/>
      </top>
      <bottom/>
      <diagonal/>
    </border>
    <border>
      <left/>
      <right style="medium">
        <color auto="1"/>
      </right>
      <top style="double">
        <color auto="1"/>
      </top>
      <bottom/>
      <diagonal/>
    </border>
    <border>
      <left style="medium">
        <color auto="1"/>
      </left>
      <right/>
      <top style="double">
        <color auto="1"/>
      </top>
      <bottom/>
      <diagonal/>
    </border>
    <border>
      <left/>
      <right/>
      <top style="double">
        <color auto="1"/>
      </top>
      <bottom/>
      <diagonal/>
    </border>
    <border>
      <left/>
      <right style="thick">
        <color auto="1"/>
      </right>
      <top style="double">
        <color auto="1"/>
      </top>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s>
  <cellStyleXfs count="2">
    <xf numFmtId="0" fontId="0" fillId="0" borderId="0"/>
    <xf numFmtId="0" fontId="10" fillId="0" borderId="0"/>
  </cellStyleXfs>
  <cellXfs count="112">
    <xf numFmtId="0" fontId="0" fillId="0" borderId="0" xfId="0"/>
    <xf numFmtId="0" fontId="0" fillId="0" borderId="0" xfId="0" applyAlignment="1">
      <alignment horizontal="center" wrapText="1"/>
    </xf>
    <xf numFmtId="1" fontId="0" fillId="0" borderId="0" xfId="0" applyNumberFormat="1"/>
    <xf numFmtId="0" fontId="0" fillId="0" borderId="0" xfId="0" applyAlignment="1">
      <alignment horizontal="center" vertical="center"/>
    </xf>
    <xf numFmtId="0" fontId="1" fillId="0" borderId="0" xfId="0" applyFont="1"/>
    <xf numFmtId="0" fontId="2" fillId="0" borderId="0" xfId="0" applyFont="1"/>
    <xf numFmtId="0" fontId="0" fillId="0" borderId="3" xfId="0" applyFill="1" applyBorder="1"/>
    <xf numFmtId="0" fontId="0" fillId="0" borderId="5" xfId="0" applyBorder="1"/>
    <xf numFmtId="0" fontId="6" fillId="0" borderId="4" xfId="0" applyFont="1" applyBorder="1" applyAlignment="1">
      <alignment horizontal="center"/>
    </xf>
    <xf numFmtId="0" fontId="6" fillId="0" borderId="0" xfId="0" applyFont="1" applyBorder="1" applyAlignment="1">
      <alignment horizontal="center"/>
    </xf>
    <xf numFmtId="0" fontId="7" fillId="0" borderId="0" xfId="0" applyFont="1"/>
    <xf numFmtId="0" fontId="8" fillId="0" borderId="6" xfId="0" applyFont="1" applyBorder="1"/>
    <xf numFmtId="0" fontId="10" fillId="0" borderId="4" xfId="0" applyFont="1" applyBorder="1"/>
    <xf numFmtId="0" fontId="11" fillId="0" borderId="0" xfId="0" applyFont="1" applyBorder="1" applyAlignment="1"/>
    <xf numFmtId="0" fontId="12" fillId="0" borderId="0" xfId="0" applyFont="1" applyBorder="1" applyAlignment="1"/>
    <xf numFmtId="0" fontId="0" fillId="0" borderId="0" xfId="0" applyBorder="1"/>
    <xf numFmtId="0" fontId="0" fillId="0" borderId="4" xfId="0" applyBorder="1"/>
    <xf numFmtId="0" fontId="1" fillId="0" borderId="13" xfId="0" applyFont="1" applyBorder="1" applyAlignment="1">
      <alignment horizontal="center" vertical="center"/>
    </xf>
    <xf numFmtId="0" fontId="3" fillId="0" borderId="13" xfId="0" applyFont="1" applyBorder="1" applyAlignment="1">
      <alignment horizontal="center" vertical="center"/>
    </xf>
    <xf numFmtId="0" fontId="2" fillId="0" borderId="8" xfId="0" applyFont="1" applyBorder="1" applyAlignment="1">
      <alignment horizontal="center"/>
    </xf>
    <xf numFmtId="0" fontId="2" fillId="0" borderId="0" xfId="0" applyFont="1" applyBorder="1"/>
    <xf numFmtId="0" fontId="11" fillId="0" borderId="4" xfId="0" applyFont="1" applyBorder="1"/>
    <xf numFmtId="0" fontId="2" fillId="0" borderId="0" xfId="0" applyFont="1" applyBorder="1" applyAlignment="1">
      <alignment horizontal="center"/>
    </xf>
    <xf numFmtId="0" fontId="2" fillId="0" borderId="4" xfId="1" applyFont="1" applyBorder="1"/>
    <xf numFmtId="0" fontId="2" fillId="0" borderId="0" xfId="1" applyFont="1" applyBorder="1"/>
    <xf numFmtId="0" fontId="2" fillId="0" borderId="4" xfId="1" applyFont="1" applyBorder="1" applyAlignment="1"/>
    <xf numFmtId="0" fontId="0" fillId="0" borderId="15" xfId="0" applyBorder="1"/>
    <xf numFmtId="0" fontId="0" fillId="0" borderId="16" xfId="0" applyBorder="1"/>
    <xf numFmtId="0" fontId="14" fillId="0" borderId="13" xfId="0" applyFont="1" applyBorder="1"/>
    <xf numFmtId="0" fontId="0" fillId="0" borderId="13" xfId="0" applyBorder="1"/>
    <xf numFmtId="0" fontId="14" fillId="0" borderId="0" xfId="0" applyFont="1"/>
    <xf numFmtId="0" fontId="14" fillId="0" borderId="9" xfId="0" applyFont="1" applyBorder="1"/>
    <xf numFmtId="0" fontId="14" fillId="0" borderId="13" xfId="0" applyFont="1" applyBorder="1" applyAlignment="1">
      <alignment horizontal="center" vertical="center"/>
    </xf>
    <xf numFmtId="0" fontId="0" fillId="0" borderId="13" xfId="0" applyBorder="1" applyAlignment="1">
      <alignment horizontal="center" vertical="center"/>
    </xf>
    <xf numFmtId="1" fontId="0" fillId="0" borderId="13" xfId="0" applyNumberFormat="1" applyBorder="1"/>
    <xf numFmtId="0" fontId="15" fillId="0" borderId="0" xfId="0" applyFont="1"/>
    <xf numFmtId="1" fontId="0" fillId="0" borderId="0" xfId="0" applyNumberFormat="1" applyAlignment="1"/>
    <xf numFmtId="0" fontId="2" fillId="0" borderId="8" xfId="0" applyFont="1" applyBorder="1"/>
    <xf numFmtId="0" fontId="1" fillId="3" borderId="13" xfId="0" applyFont="1" applyFill="1" applyBorder="1"/>
    <xf numFmtId="0" fontId="2" fillId="3" borderId="8" xfId="0" applyFont="1" applyFill="1" applyBorder="1"/>
    <xf numFmtId="0" fontId="2" fillId="3" borderId="13" xfId="0" applyFont="1" applyFill="1" applyBorder="1"/>
    <xf numFmtId="0" fontId="1" fillId="3" borderId="8" xfId="0" applyFont="1" applyFill="1" applyBorder="1"/>
    <xf numFmtId="0" fontId="16" fillId="0" borderId="0" xfId="0" applyFont="1" applyFill="1" applyBorder="1" applyAlignment="1">
      <alignment horizontal="center" vertical="center"/>
    </xf>
    <xf numFmtId="1" fontId="1" fillId="3" borderId="8" xfId="0" applyNumberFormat="1" applyFont="1" applyFill="1" applyBorder="1" applyAlignment="1">
      <alignment horizontal="center" vertical="center"/>
    </xf>
    <xf numFmtId="0" fontId="1" fillId="0" borderId="8" xfId="0" applyFont="1" applyBorder="1" applyAlignment="1">
      <alignment horizontal="center" vertical="center"/>
    </xf>
    <xf numFmtId="0" fontId="17" fillId="0" borderId="8" xfId="0" applyFont="1" applyFill="1" applyBorder="1" applyAlignment="1">
      <alignment horizontal="center" vertical="center"/>
    </xf>
    <xf numFmtId="0" fontId="1" fillId="0" borderId="9" xfId="0" applyFont="1" applyBorder="1" applyAlignment="1">
      <alignment horizontal="center" vertical="center"/>
    </xf>
    <xf numFmtId="0" fontId="18" fillId="0" borderId="0" xfId="0" applyFont="1"/>
    <xf numFmtId="0" fontId="0" fillId="0" borderId="0" xfId="0" applyFont="1"/>
    <xf numFmtId="0" fontId="2" fillId="4" borderId="13" xfId="0" applyFont="1" applyFill="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xf>
    <xf numFmtId="0" fontId="1" fillId="0" borderId="0" xfId="0" applyFont="1" applyFill="1" applyBorder="1" applyAlignment="1">
      <alignment horizontal="center"/>
    </xf>
    <xf numFmtId="0" fontId="0" fillId="0" borderId="0" xfId="0" applyBorder="1" applyAlignment="1">
      <alignment horizontal="left"/>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2" fillId="0" borderId="21" xfId="0" applyFont="1" applyBorder="1" applyAlignment="1">
      <alignment horizontal="center"/>
    </xf>
    <xf numFmtId="0" fontId="2" fillId="4" borderId="13" xfId="0" applyFont="1" applyFill="1" applyBorder="1" applyAlignment="1">
      <alignment horizontal="center"/>
    </xf>
    <xf numFmtId="1" fontId="17" fillId="0" borderId="8" xfId="0" applyNumberFormat="1" applyFont="1" applyFill="1"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13" fillId="5" borderId="7" xfId="0" applyFont="1" applyFill="1" applyBorder="1" applyAlignment="1">
      <alignment horizontal="center"/>
    </xf>
    <xf numFmtId="0" fontId="13" fillId="0" borderId="19" xfId="0" applyFont="1" applyFill="1" applyBorder="1" applyAlignment="1"/>
    <xf numFmtId="0" fontId="13" fillId="0" borderId="18" xfId="0" applyFont="1" applyFill="1" applyBorder="1" applyAlignment="1">
      <alignment horizontal="center"/>
    </xf>
    <xf numFmtId="0" fontId="20" fillId="0" borderId="15" xfId="0" applyFont="1" applyBorder="1"/>
    <xf numFmtId="0" fontId="1" fillId="6" borderId="7" xfId="0" applyFont="1" applyFill="1" applyBorder="1" applyAlignment="1">
      <alignment horizontal="center"/>
    </xf>
    <xf numFmtId="0" fontId="0" fillId="0" borderId="22" xfId="0" applyBorder="1"/>
    <xf numFmtId="49" fontId="0" fillId="0" borderId="0" xfId="0" applyNumberFormat="1" applyAlignment="1">
      <alignment horizontal="right"/>
    </xf>
    <xf numFmtId="0" fontId="22" fillId="0" borderId="23" xfId="0" applyFont="1" applyBorder="1"/>
    <xf numFmtId="0" fontId="0" fillId="0" borderId="24" xfId="0" applyBorder="1"/>
    <xf numFmtId="0" fontId="0" fillId="0" borderId="25" xfId="0" applyBorder="1"/>
    <xf numFmtId="49" fontId="0" fillId="0" borderId="25" xfId="0" applyNumberFormat="1" applyBorder="1" applyAlignment="1">
      <alignment horizontal="right"/>
    </xf>
    <xf numFmtId="0" fontId="0" fillId="0" borderId="26" xfId="0" applyBorder="1"/>
    <xf numFmtId="0" fontId="0" fillId="0" borderId="28" xfId="0" applyBorder="1"/>
    <xf numFmtId="0" fontId="0" fillId="0" borderId="27" xfId="0" applyBorder="1"/>
    <xf numFmtId="0" fontId="22" fillId="0" borderId="18" xfId="0" applyFont="1" applyBorder="1"/>
    <xf numFmtId="0" fontId="22" fillId="0" borderId="35" xfId="0" applyFont="1" applyBorder="1"/>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 fillId="0" borderId="4" xfId="0" applyFont="1" applyBorder="1" applyAlignment="1">
      <alignment horizontal="left" wrapText="1"/>
    </xf>
    <xf numFmtId="0" fontId="2" fillId="0" borderId="0" xfId="0" applyFont="1" applyBorder="1" applyAlignment="1">
      <alignment horizontal="left" wrapText="1"/>
    </xf>
    <xf numFmtId="0" fontId="1" fillId="0" borderId="19" xfId="0" applyFont="1" applyBorder="1" applyAlignment="1">
      <alignment horizontal="center"/>
    </xf>
    <xf numFmtId="0" fontId="1" fillId="0" borderId="17" xfId="0" applyFont="1" applyBorder="1" applyAlignment="1">
      <alignment horizontal="center"/>
    </xf>
    <xf numFmtId="0" fontId="19" fillId="2" borderId="9" xfId="0" applyFont="1" applyFill="1" applyBorder="1" applyAlignment="1">
      <alignment horizontal="center" vertical="top" wrapText="1"/>
    </xf>
    <xf numFmtId="0" fontId="19" fillId="2" borderId="11" xfId="0" applyFont="1" applyFill="1" applyBorder="1" applyAlignment="1">
      <alignment horizontal="center" vertical="top" wrapText="1"/>
    </xf>
    <xf numFmtId="0" fontId="21" fillId="0" borderId="0" xfId="0" applyFont="1" applyFill="1" applyBorder="1" applyAlignment="1">
      <alignment horizont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5" fillId="0" borderId="4" xfId="0" applyFont="1" applyBorder="1" applyAlignment="1">
      <alignment horizontal="center" wrapText="1"/>
    </xf>
    <xf numFmtId="0" fontId="5" fillId="0" borderId="0" xfId="0" applyFont="1" applyBorder="1" applyAlignment="1">
      <alignment horizontal="center" wrapText="1"/>
    </xf>
    <xf numFmtId="0" fontId="9" fillId="0" borderId="7" xfId="0" applyFont="1" applyBorder="1" applyAlignment="1">
      <alignment horizontal="center"/>
    </xf>
    <xf numFmtId="0" fontId="2" fillId="0" borderId="0"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1" fillId="3" borderId="1" xfId="0" applyFont="1" applyFill="1" applyBorder="1" applyAlignment="1">
      <alignment horizontal="left" vertical="center"/>
    </xf>
    <xf numFmtId="0" fontId="1" fillId="3" borderId="3" xfId="0" applyFont="1" applyFill="1" applyBorder="1" applyAlignment="1">
      <alignment horizontal="left" vertical="center"/>
    </xf>
    <xf numFmtId="0" fontId="1" fillId="3" borderId="14" xfId="0" applyFont="1" applyFill="1" applyBorder="1" applyAlignment="1">
      <alignment horizontal="left" vertical="center"/>
    </xf>
    <xf numFmtId="0" fontId="1" fillId="3" borderId="16" xfId="0" applyFont="1" applyFill="1" applyBorder="1" applyAlignment="1">
      <alignment horizontal="left" vertical="center"/>
    </xf>
    <xf numFmtId="0" fontId="22" fillId="0" borderId="31" xfId="0" applyFont="1" applyBorder="1" applyAlignment="1">
      <alignment horizontal="center"/>
    </xf>
    <xf numFmtId="0" fontId="22" fillId="0" borderId="32" xfId="0" applyFont="1" applyBorder="1" applyAlignment="1">
      <alignment horizontal="center"/>
    </xf>
    <xf numFmtId="0" fontId="22" fillId="0" borderId="33" xfId="0" applyFont="1" applyBorder="1" applyAlignment="1">
      <alignment horizontal="center"/>
    </xf>
    <xf numFmtId="0" fontId="22" fillId="0" borderId="29" xfId="0" applyNumberFormat="1" applyFont="1" applyBorder="1" applyAlignment="1">
      <alignment horizontal="center" wrapText="1"/>
    </xf>
    <xf numFmtId="0" fontId="22" fillId="0" borderId="30" xfId="0" applyNumberFormat="1" applyFont="1" applyBorder="1" applyAlignment="1">
      <alignment horizontal="center" wrapText="1"/>
    </xf>
    <xf numFmtId="0" fontId="23" fillId="0" borderId="34" xfId="0" applyFont="1" applyBorder="1" applyAlignment="1">
      <alignment horizontal="center"/>
    </xf>
    <xf numFmtId="0" fontId="23" fillId="0" borderId="17" xfId="0" applyFont="1" applyBorder="1" applyAlignment="1">
      <alignment horizontal="center"/>
    </xf>
  </cellXfs>
  <cellStyles count="2">
    <cellStyle name="Normal" xfId="0" builtinId="0"/>
    <cellStyle name="Normal 5" xfId="1" xr:uid="{00000000-0005-0000-0000-000001000000}"/>
  </cellStyles>
  <dxfs count="11">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00FF05"/>
        </patternFill>
      </fill>
    </dxf>
    <dxf>
      <fill>
        <patternFill>
          <bgColor rgb="FFFF9900"/>
        </patternFill>
      </fill>
    </dxf>
    <dxf>
      <fill>
        <patternFill>
          <bgColor rgb="FFFF0000"/>
        </patternFill>
      </fill>
    </dxf>
    <dxf>
      <font>
        <color rgb="FF7030A0"/>
      </font>
      <fill>
        <patternFill>
          <bgColor theme="7" tint="0.39994506668294322"/>
        </patternFill>
      </fill>
    </dxf>
    <dxf>
      <font>
        <b/>
        <i val="0"/>
        <color theme="0"/>
      </font>
      <fill>
        <patternFill>
          <bgColor rgb="FF7030A0"/>
        </patternFill>
      </fill>
    </dxf>
    <dxf>
      <fill>
        <patternFill>
          <bgColor rgb="FFFF0000"/>
        </patternFill>
      </fill>
    </dxf>
    <dxf>
      <fill>
        <patternFill>
          <bgColor rgb="FFFF9900"/>
        </patternFill>
      </fill>
    </dxf>
    <dxf>
      <fill>
        <patternFill>
          <bgColor indexed="11"/>
        </patternFill>
      </fill>
    </dxf>
  </dxfs>
  <tableStyles count="0" defaultTableStyle="TableStyleMedium2" defaultPivotStyle="PivotStyleLight16"/>
  <colors>
    <mruColors>
      <color rgb="FF00FF05"/>
      <color rgb="FFFF9900"/>
      <color rgb="FFFF0000"/>
      <color rgb="FF11AB05"/>
      <color rgb="FF1EA907"/>
      <color rgb="FF008000"/>
      <color rgb="FF66FF33"/>
      <color rgb="FF66FF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arent%20Temp%20BTRA%202205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RA"/>
      <sheetName val="Rothfusz Calc"/>
      <sheetName val="Refrences"/>
      <sheetName val="Sheet1"/>
      <sheetName val="Apparent temp scale"/>
    </sheetNames>
    <sheetDataSet>
      <sheetData sheetId="0">
        <row r="60">
          <cell r="K60" t="str">
            <v>Neutral</v>
          </cell>
          <cell r="L60">
            <v>0</v>
          </cell>
        </row>
        <row r="61">
          <cell r="K61" t="str">
            <v xml:space="preserve">Warm on Contact </v>
          </cell>
          <cell r="L61">
            <v>1</v>
          </cell>
        </row>
        <row r="62">
          <cell r="K62" t="str">
            <v>Hot On Contact</v>
          </cell>
          <cell r="L62">
            <v>2</v>
          </cell>
        </row>
        <row r="63">
          <cell r="K63" t="str">
            <v>Burn on Contact</v>
          </cell>
          <cell r="L63">
            <v>3</v>
          </cell>
        </row>
        <row r="66">
          <cell r="K66" t="str">
            <v>&lt; 30 min</v>
          </cell>
          <cell r="L66">
            <v>0</v>
          </cell>
        </row>
        <row r="67">
          <cell r="K67" t="str">
            <v>30 min - 1 hour</v>
          </cell>
          <cell r="L67">
            <v>1</v>
          </cell>
        </row>
        <row r="68">
          <cell r="K68" t="str">
            <v>1 hour - 2 hours</v>
          </cell>
          <cell r="L68">
            <v>2</v>
          </cell>
        </row>
        <row r="69">
          <cell r="K69" t="str">
            <v>&gt; 2 hours</v>
          </cell>
          <cell r="L69">
            <v>3</v>
          </cell>
        </row>
        <row r="72">
          <cell r="K72" t="str">
            <v>No</v>
          </cell>
          <cell r="L72">
            <v>0</v>
          </cell>
        </row>
        <row r="73">
          <cell r="K73" t="str">
            <v>Yes</v>
          </cell>
          <cell r="L73">
            <v>3</v>
          </cell>
        </row>
        <row r="76">
          <cell r="K76" t="str">
            <v>Simple</v>
          </cell>
          <cell r="L76">
            <v>1</v>
          </cell>
        </row>
        <row r="77">
          <cell r="K77" t="str">
            <v>Moderate</v>
          </cell>
          <cell r="L77">
            <v>2</v>
          </cell>
        </row>
        <row r="78">
          <cell r="K78" t="str">
            <v>Complex</v>
          </cell>
          <cell r="L78">
            <v>3</v>
          </cell>
        </row>
        <row r="80">
          <cell r="K80" t="str">
            <v>Climbing, Ascending, Descending</v>
          </cell>
        </row>
        <row r="81">
          <cell r="K81" t="str">
            <v>None</v>
          </cell>
          <cell r="L81">
            <v>0</v>
          </cell>
        </row>
        <row r="82">
          <cell r="K82" t="str">
            <v>Low</v>
          </cell>
          <cell r="L82">
            <v>1</v>
          </cell>
        </row>
        <row r="83">
          <cell r="K83" t="str">
            <v>Moderate</v>
          </cell>
          <cell r="L83">
            <v>2</v>
          </cell>
        </row>
        <row r="84">
          <cell r="K84" t="str">
            <v>Significant</v>
          </cell>
          <cell r="L84">
            <v>3</v>
          </cell>
        </row>
        <row r="87">
          <cell r="K87" t="str">
            <v>&lt; 10 metres</v>
          </cell>
          <cell r="L87">
            <v>0</v>
          </cell>
        </row>
        <row r="88">
          <cell r="K88" t="str">
            <v>10 - 50 metres</v>
          </cell>
          <cell r="L88">
            <v>1</v>
          </cell>
        </row>
        <row r="89">
          <cell r="K89" t="str">
            <v>50 - 100 metres</v>
          </cell>
          <cell r="L89">
            <v>2</v>
          </cell>
        </row>
        <row r="90">
          <cell r="K90" t="str">
            <v>&gt; 100 metres</v>
          </cell>
          <cell r="L90">
            <v>3</v>
          </cell>
        </row>
        <row r="93">
          <cell r="K93" t="str">
            <v>&lt;10 metres</v>
          </cell>
          <cell r="L93">
            <v>0</v>
          </cell>
        </row>
        <row r="94">
          <cell r="K94" t="str">
            <v>10 - 30 metres</v>
          </cell>
          <cell r="L94">
            <v>1</v>
          </cell>
        </row>
        <row r="95">
          <cell r="K95" t="str">
            <v>30 - 50 metres</v>
          </cell>
          <cell r="L95">
            <v>2</v>
          </cell>
        </row>
        <row r="96">
          <cell r="K96" t="str">
            <v>&gt; 50 metres</v>
          </cell>
          <cell r="L96">
            <v>3</v>
          </cell>
        </row>
        <row r="99">
          <cell r="K99" t="str">
            <v>Single Layer (light)</v>
          </cell>
          <cell r="L99">
            <v>1</v>
          </cell>
        </row>
        <row r="100">
          <cell r="K100" t="str">
            <v>Single Layer (mod)</v>
          </cell>
          <cell r="L100">
            <v>2</v>
          </cell>
        </row>
        <row r="101">
          <cell r="K101" t="str">
            <v>Multiple Layer</v>
          </cell>
          <cell r="L101">
            <v>3</v>
          </cell>
        </row>
        <row r="104">
          <cell r="K104" t="str">
            <v>Training Given</v>
          </cell>
          <cell r="L104">
            <v>0</v>
          </cell>
        </row>
        <row r="105">
          <cell r="K105" t="str">
            <v>No Training Given</v>
          </cell>
          <cell r="L105">
            <v>3</v>
          </cell>
        </row>
        <row r="109">
          <cell r="K109" t="str">
            <v>Strong wind</v>
          </cell>
          <cell r="L109">
            <v>0</v>
          </cell>
        </row>
        <row r="110">
          <cell r="K110" t="str">
            <v>Moderate wind</v>
          </cell>
          <cell r="L110">
            <v>1</v>
          </cell>
        </row>
        <row r="111">
          <cell r="K111" t="str">
            <v>Some Wind</v>
          </cell>
          <cell r="L111">
            <v>2</v>
          </cell>
        </row>
        <row r="112">
          <cell r="K112" t="str">
            <v>No Wind</v>
          </cell>
          <cell r="L112">
            <v>3</v>
          </cell>
        </row>
        <row r="115">
          <cell r="K115" t="str">
            <v>None</v>
          </cell>
          <cell r="L115">
            <v>0</v>
          </cell>
        </row>
        <row r="116">
          <cell r="K116" t="str">
            <v>Disposable - Half Face</v>
          </cell>
          <cell r="L116">
            <v>1</v>
          </cell>
        </row>
        <row r="117">
          <cell r="K117" t="str">
            <v>Rubber - Half Face</v>
          </cell>
          <cell r="L117">
            <v>2</v>
          </cell>
        </row>
        <row r="118">
          <cell r="K118" t="str">
            <v>Yes - Full face</v>
          </cell>
          <cell r="L118">
            <v>3</v>
          </cell>
        </row>
        <row r="122">
          <cell r="K122" t="str">
            <v>Acclimatised</v>
          </cell>
          <cell r="L122">
            <v>0</v>
          </cell>
        </row>
        <row r="123">
          <cell r="K123" t="str">
            <v>Unacclimatised</v>
          </cell>
          <cell r="L123">
            <v>3</v>
          </cell>
        </row>
        <row r="126">
          <cell r="K126" t="str">
            <v>Light - Sitting or standing to control machines; hand and arm work assembly or sorting of light materials.</v>
          </cell>
          <cell r="L126">
            <v>2</v>
          </cell>
        </row>
        <row r="127">
          <cell r="K127" t="str">
            <v>Moderate - Sustained hand and arm work such as hammering, handling of moderately heavy materials.</v>
          </cell>
          <cell r="L127">
            <v>4</v>
          </cell>
        </row>
        <row r="128">
          <cell r="K128" t="str">
            <v>Heavy - Pick and shovel work, continuous axe work, carrying loads up stairs.</v>
          </cell>
          <cell r="L128">
            <v>6</v>
          </cell>
        </row>
        <row r="131">
          <cell r="K131" t="str">
            <v>Indoors</v>
          </cell>
          <cell r="L131">
            <v>0</v>
          </cell>
        </row>
        <row r="132">
          <cell r="K132" t="str">
            <v>Full Shade</v>
          </cell>
          <cell r="L132">
            <v>1</v>
          </cell>
        </row>
        <row r="133">
          <cell r="K133" t="str">
            <v>Part Shade</v>
          </cell>
          <cell r="L133">
            <v>2</v>
          </cell>
        </row>
        <row r="134">
          <cell r="K134" t="str">
            <v>No Shade</v>
          </cell>
          <cell r="L134">
            <v>3</v>
          </cell>
        </row>
        <row r="137">
          <cell r="K137" t="str">
            <v>&lt; 27 °C</v>
          </cell>
          <cell r="L137">
            <v>1</v>
          </cell>
        </row>
        <row r="138">
          <cell r="K138" t="str">
            <v>&gt; 27 °C and ≤ 33 °C</v>
          </cell>
          <cell r="L138">
            <v>2</v>
          </cell>
        </row>
        <row r="139">
          <cell r="K139" t="str">
            <v>&gt; 33 °C and ≤ 41 °C</v>
          </cell>
          <cell r="L139">
            <v>3</v>
          </cell>
        </row>
        <row r="140">
          <cell r="K140" t="str">
            <v>&gt; 41 °C</v>
          </cell>
          <cell r="L140">
            <v>4</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77"/>
  <sheetViews>
    <sheetView tabSelected="1" zoomScale="86" zoomScaleNormal="86" workbookViewId="0">
      <selection activeCell="Z14" sqref="Z14"/>
    </sheetView>
  </sheetViews>
  <sheetFormatPr defaultRowHeight="15" x14ac:dyDescent="0.25"/>
  <cols>
    <col min="1" max="1" width="54.28515625" bestFit="1" customWidth="1"/>
    <col min="2" max="2" width="28" customWidth="1"/>
    <col min="3" max="3" width="8" customWidth="1"/>
    <col min="4" max="4" width="22.7109375" customWidth="1"/>
    <col min="5" max="5" width="4.7109375" customWidth="1"/>
    <col min="6" max="6" width="24.28515625" customWidth="1"/>
    <col min="7" max="7" width="4.7109375" customWidth="1"/>
    <col min="8" max="8" width="11" bestFit="1" customWidth="1"/>
    <col min="9" max="9" width="4.7109375" customWidth="1"/>
    <col min="10" max="10" width="4.140625" customWidth="1"/>
    <col min="11" max="11" width="32.42578125" hidden="1" customWidth="1"/>
    <col min="12" max="19" width="9.140625" hidden="1" customWidth="1"/>
    <col min="20" max="20" width="16.7109375" hidden="1" customWidth="1"/>
    <col min="21" max="21" width="9.140625" hidden="1" customWidth="1"/>
    <col min="22" max="22" width="9.140625" customWidth="1"/>
    <col min="256" max="256" width="54.28515625" bestFit="1" customWidth="1"/>
    <col min="257" max="257" width="22.5703125" bestFit="1" customWidth="1"/>
    <col min="258" max="258" width="4.5703125" customWidth="1"/>
    <col min="259" max="259" width="21.7109375" bestFit="1" customWidth="1"/>
    <col min="260" max="260" width="4.7109375" customWidth="1"/>
    <col min="261" max="261" width="20.28515625" bestFit="1" customWidth="1"/>
    <col min="262" max="262" width="4.5703125" customWidth="1"/>
    <col min="263" max="263" width="11" bestFit="1" customWidth="1"/>
    <col min="512" max="512" width="54.28515625" bestFit="1" customWidth="1"/>
    <col min="513" max="513" width="22.5703125" bestFit="1" customWidth="1"/>
    <col min="514" max="514" width="4.5703125" customWidth="1"/>
    <col min="515" max="515" width="21.7109375" bestFit="1" customWidth="1"/>
    <col min="516" max="516" width="4.7109375" customWidth="1"/>
    <col min="517" max="517" width="20.28515625" bestFit="1" customWidth="1"/>
    <col min="518" max="518" width="4.5703125" customWidth="1"/>
    <col min="519" max="519" width="11" bestFit="1" customWidth="1"/>
    <col min="768" max="768" width="54.28515625" bestFit="1" customWidth="1"/>
    <col min="769" max="769" width="22.5703125" bestFit="1" customWidth="1"/>
    <col min="770" max="770" width="4.5703125" customWidth="1"/>
    <col min="771" max="771" width="21.7109375" bestFit="1" customWidth="1"/>
    <col min="772" max="772" width="4.7109375" customWidth="1"/>
    <col min="773" max="773" width="20.28515625" bestFit="1" customWidth="1"/>
    <col min="774" max="774" width="4.5703125" customWidth="1"/>
    <col min="775" max="775" width="11" bestFit="1" customWidth="1"/>
    <col min="1024" max="1024" width="54.28515625" bestFit="1" customWidth="1"/>
    <col min="1025" max="1025" width="22.5703125" bestFit="1" customWidth="1"/>
    <col min="1026" max="1026" width="4.5703125" customWidth="1"/>
    <col min="1027" max="1027" width="21.7109375" bestFit="1" customWidth="1"/>
    <col min="1028" max="1028" width="4.7109375" customWidth="1"/>
    <col min="1029" max="1029" width="20.28515625" bestFit="1" customWidth="1"/>
    <col min="1030" max="1030" width="4.5703125" customWidth="1"/>
    <col min="1031" max="1031" width="11" bestFit="1" customWidth="1"/>
    <col min="1280" max="1280" width="54.28515625" bestFit="1" customWidth="1"/>
    <col min="1281" max="1281" width="22.5703125" bestFit="1" customWidth="1"/>
    <col min="1282" max="1282" width="4.5703125" customWidth="1"/>
    <col min="1283" max="1283" width="21.7109375" bestFit="1" customWidth="1"/>
    <col min="1284" max="1284" width="4.7109375" customWidth="1"/>
    <col min="1285" max="1285" width="20.28515625" bestFit="1" customWidth="1"/>
    <col min="1286" max="1286" width="4.5703125" customWidth="1"/>
    <col min="1287" max="1287" width="11" bestFit="1" customWidth="1"/>
    <col min="1536" max="1536" width="54.28515625" bestFit="1" customWidth="1"/>
    <col min="1537" max="1537" width="22.5703125" bestFit="1" customWidth="1"/>
    <col min="1538" max="1538" width="4.5703125" customWidth="1"/>
    <col min="1539" max="1539" width="21.7109375" bestFit="1" customWidth="1"/>
    <col min="1540" max="1540" width="4.7109375" customWidth="1"/>
    <col min="1541" max="1541" width="20.28515625" bestFit="1" customWidth="1"/>
    <col min="1542" max="1542" width="4.5703125" customWidth="1"/>
    <col min="1543" max="1543" width="11" bestFit="1" customWidth="1"/>
    <col min="1792" max="1792" width="54.28515625" bestFit="1" customWidth="1"/>
    <col min="1793" max="1793" width="22.5703125" bestFit="1" customWidth="1"/>
    <col min="1794" max="1794" width="4.5703125" customWidth="1"/>
    <col min="1795" max="1795" width="21.7109375" bestFit="1" customWidth="1"/>
    <col min="1796" max="1796" width="4.7109375" customWidth="1"/>
    <col min="1797" max="1797" width="20.28515625" bestFit="1" customWidth="1"/>
    <col min="1798" max="1798" width="4.5703125" customWidth="1"/>
    <col min="1799" max="1799" width="11" bestFit="1" customWidth="1"/>
    <col min="2048" max="2048" width="54.28515625" bestFit="1" customWidth="1"/>
    <col min="2049" max="2049" width="22.5703125" bestFit="1" customWidth="1"/>
    <col min="2050" max="2050" width="4.5703125" customWidth="1"/>
    <col min="2051" max="2051" width="21.7109375" bestFit="1" customWidth="1"/>
    <col min="2052" max="2052" width="4.7109375" customWidth="1"/>
    <col min="2053" max="2053" width="20.28515625" bestFit="1" customWidth="1"/>
    <col min="2054" max="2054" width="4.5703125" customWidth="1"/>
    <col min="2055" max="2055" width="11" bestFit="1" customWidth="1"/>
    <col min="2304" max="2304" width="54.28515625" bestFit="1" customWidth="1"/>
    <col min="2305" max="2305" width="22.5703125" bestFit="1" customWidth="1"/>
    <col min="2306" max="2306" width="4.5703125" customWidth="1"/>
    <col min="2307" max="2307" width="21.7109375" bestFit="1" customWidth="1"/>
    <col min="2308" max="2308" width="4.7109375" customWidth="1"/>
    <col min="2309" max="2309" width="20.28515625" bestFit="1" customWidth="1"/>
    <col min="2310" max="2310" width="4.5703125" customWidth="1"/>
    <col min="2311" max="2311" width="11" bestFit="1" customWidth="1"/>
    <col min="2560" max="2560" width="54.28515625" bestFit="1" customWidth="1"/>
    <col min="2561" max="2561" width="22.5703125" bestFit="1" customWidth="1"/>
    <col min="2562" max="2562" width="4.5703125" customWidth="1"/>
    <col min="2563" max="2563" width="21.7109375" bestFit="1" customWidth="1"/>
    <col min="2564" max="2564" width="4.7109375" customWidth="1"/>
    <col min="2565" max="2565" width="20.28515625" bestFit="1" customWidth="1"/>
    <col min="2566" max="2566" width="4.5703125" customWidth="1"/>
    <col min="2567" max="2567" width="11" bestFit="1" customWidth="1"/>
    <col min="2816" max="2816" width="54.28515625" bestFit="1" customWidth="1"/>
    <col min="2817" max="2817" width="22.5703125" bestFit="1" customWidth="1"/>
    <col min="2818" max="2818" width="4.5703125" customWidth="1"/>
    <col min="2819" max="2819" width="21.7109375" bestFit="1" customWidth="1"/>
    <col min="2820" max="2820" width="4.7109375" customWidth="1"/>
    <col min="2821" max="2821" width="20.28515625" bestFit="1" customWidth="1"/>
    <col min="2822" max="2822" width="4.5703125" customWidth="1"/>
    <col min="2823" max="2823" width="11" bestFit="1" customWidth="1"/>
    <col min="3072" max="3072" width="54.28515625" bestFit="1" customWidth="1"/>
    <col min="3073" max="3073" width="22.5703125" bestFit="1" customWidth="1"/>
    <col min="3074" max="3074" width="4.5703125" customWidth="1"/>
    <col min="3075" max="3075" width="21.7109375" bestFit="1" customWidth="1"/>
    <col min="3076" max="3076" width="4.7109375" customWidth="1"/>
    <col min="3077" max="3077" width="20.28515625" bestFit="1" customWidth="1"/>
    <col min="3078" max="3078" width="4.5703125" customWidth="1"/>
    <col min="3079" max="3079" width="11" bestFit="1" customWidth="1"/>
    <col min="3328" max="3328" width="54.28515625" bestFit="1" customWidth="1"/>
    <col min="3329" max="3329" width="22.5703125" bestFit="1" customWidth="1"/>
    <col min="3330" max="3330" width="4.5703125" customWidth="1"/>
    <col min="3331" max="3331" width="21.7109375" bestFit="1" customWidth="1"/>
    <col min="3332" max="3332" width="4.7109375" customWidth="1"/>
    <col min="3333" max="3333" width="20.28515625" bestFit="1" customWidth="1"/>
    <col min="3334" max="3334" width="4.5703125" customWidth="1"/>
    <col min="3335" max="3335" width="11" bestFit="1" customWidth="1"/>
    <col min="3584" max="3584" width="54.28515625" bestFit="1" customWidth="1"/>
    <col min="3585" max="3585" width="22.5703125" bestFit="1" customWidth="1"/>
    <col min="3586" max="3586" width="4.5703125" customWidth="1"/>
    <col min="3587" max="3587" width="21.7109375" bestFit="1" customWidth="1"/>
    <col min="3588" max="3588" width="4.7109375" customWidth="1"/>
    <col min="3589" max="3589" width="20.28515625" bestFit="1" customWidth="1"/>
    <col min="3590" max="3590" width="4.5703125" customWidth="1"/>
    <col min="3591" max="3591" width="11" bestFit="1" customWidth="1"/>
    <col min="3840" max="3840" width="54.28515625" bestFit="1" customWidth="1"/>
    <col min="3841" max="3841" width="22.5703125" bestFit="1" customWidth="1"/>
    <col min="3842" max="3842" width="4.5703125" customWidth="1"/>
    <col min="3843" max="3843" width="21.7109375" bestFit="1" customWidth="1"/>
    <col min="3844" max="3844" width="4.7109375" customWidth="1"/>
    <col min="3845" max="3845" width="20.28515625" bestFit="1" customWidth="1"/>
    <col min="3846" max="3846" width="4.5703125" customWidth="1"/>
    <col min="3847" max="3847" width="11" bestFit="1" customWidth="1"/>
    <col min="4096" max="4096" width="54.28515625" bestFit="1" customWidth="1"/>
    <col min="4097" max="4097" width="22.5703125" bestFit="1" customWidth="1"/>
    <col min="4098" max="4098" width="4.5703125" customWidth="1"/>
    <col min="4099" max="4099" width="21.7109375" bestFit="1" customWidth="1"/>
    <col min="4100" max="4100" width="4.7109375" customWidth="1"/>
    <col min="4101" max="4101" width="20.28515625" bestFit="1" customWidth="1"/>
    <col min="4102" max="4102" width="4.5703125" customWidth="1"/>
    <col min="4103" max="4103" width="11" bestFit="1" customWidth="1"/>
    <col min="4352" max="4352" width="54.28515625" bestFit="1" customWidth="1"/>
    <col min="4353" max="4353" width="22.5703125" bestFit="1" customWidth="1"/>
    <col min="4354" max="4354" width="4.5703125" customWidth="1"/>
    <col min="4355" max="4355" width="21.7109375" bestFit="1" customWidth="1"/>
    <col min="4356" max="4356" width="4.7109375" customWidth="1"/>
    <col min="4357" max="4357" width="20.28515625" bestFit="1" customWidth="1"/>
    <col min="4358" max="4358" width="4.5703125" customWidth="1"/>
    <col min="4359" max="4359" width="11" bestFit="1" customWidth="1"/>
    <col min="4608" max="4608" width="54.28515625" bestFit="1" customWidth="1"/>
    <col min="4609" max="4609" width="22.5703125" bestFit="1" customWidth="1"/>
    <col min="4610" max="4610" width="4.5703125" customWidth="1"/>
    <col min="4611" max="4611" width="21.7109375" bestFit="1" customWidth="1"/>
    <col min="4612" max="4612" width="4.7109375" customWidth="1"/>
    <col min="4613" max="4613" width="20.28515625" bestFit="1" customWidth="1"/>
    <col min="4614" max="4614" width="4.5703125" customWidth="1"/>
    <col min="4615" max="4615" width="11" bestFit="1" customWidth="1"/>
    <col min="4864" max="4864" width="54.28515625" bestFit="1" customWidth="1"/>
    <col min="4865" max="4865" width="22.5703125" bestFit="1" customWidth="1"/>
    <col min="4866" max="4866" width="4.5703125" customWidth="1"/>
    <col min="4867" max="4867" width="21.7109375" bestFit="1" customWidth="1"/>
    <col min="4868" max="4868" width="4.7109375" customWidth="1"/>
    <col min="4869" max="4869" width="20.28515625" bestFit="1" customWidth="1"/>
    <col min="4870" max="4870" width="4.5703125" customWidth="1"/>
    <col min="4871" max="4871" width="11" bestFit="1" customWidth="1"/>
    <col min="5120" max="5120" width="54.28515625" bestFit="1" customWidth="1"/>
    <col min="5121" max="5121" width="22.5703125" bestFit="1" customWidth="1"/>
    <col min="5122" max="5122" width="4.5703125" customWidth="1"/>
    <col min="5123" max="5123" width="21.7109375" bestFit="1" customWidth="1"/>
    <col min="5124" max="5124" width="4.7109375" customWidth="1"/>
    <col min="5125" max="5125" width="20.28515625" bestFit="1" customWidth="1"/>
    <col min="5126" max="5126" width="4.5703125" customWidth="1"/>
    <col min="5127" max="5127" width="11" bestFit="1" customWidth="1"/>
    <col min="5376" max="5376" width="54.28515625" bestFit="1" customWidth="1"/>
    <col min="5377" max="5377" width="22.5703125" bestFit="1" customWidth="1"/>
    <col min="5378" max="5378" width="4.5703125" customWidth="1"/>
    <col min="5379" max="5379" width="21.7109375" bestFit="1" customWidth="1"/>
    <col min="5380" max="5380" width="4.7109375" customWidth="1"/>
    <col min="5381" max="5381" width="20.28515625" bestFit="1" customWidth="1"/>
    <col min="5382" max="5382" width="4.5703125" customWidth="1"/>
    <col min="5383" max="5383" width="11" bestFit="1" customWidth="1"/>
    <col min="5632" max="5632" width="54.28515625" bestFit="1" customWidth="1"/>
    <col min="5633" max="5633" width="22.5703125" bestFit="1" customWidth="1"/>
    <col min="5634" max="5634" width="4.5703125" customWidth="1"/>
    <col min="5635" max="5635" width="21.7109375" bestFit="1" customWidth="1"/>
    <col min="5636" max="5636" width="4.7109375" customWidth="1"/>
    <col min="5637" max="5637" width="20.28515625" bestFit="1" customWidth="1"/>
    <col min="5638" max="5638" width="4.5703125" customWidth="1"/>
    <col min="5639" max="5639" width="11" bestFit="1" customWidth="1"/>
    <col min="5888" max="5888" width="54.28515625" bestFit="1" customWidth="1"/>
    <col min="5889" max="5889" width="22.5703125" bestFit="1" customWidth="1"/>
    <col min="5890" max="5890" width="4.5703125" customWidth="1"/>
    <col min="5891" max="5891" width="21.7109375" bestFit="1" customWidth="1"/>
    <col min="5892" max="5892" width="4.7109375" customWidth="1"/>
    <col min="5893" max="5893" width="20.28515625" bestFit="1" customWidth="1"/>
    <col min="5894" max="5894" width="4.5703125" customWidth="1"/>
    <col min="5895" max="5895" width="11" bestFit="1" customWidth="1"/>
    <col min="6144" max="6144" width="54.28515625" bestFit="1" customWidth="1"/>
    <col min="6145" max="6145" width="22.5703125" bestFit="1" customWidth="1"/>
    <col min="6146" max="6146" width="4.5703125" customWidth="1"/>
    <col min="6147" max="6147" width="21.7109375" bestFit="1" customWidth="1"/>
    <col min="6148" max="6148" width="4.7109375" customWidth="1"/>
    <col min="6149" max="6149" width="20.28515625" bestFit="1" customWidth="1"/>
    <col min="6150" max="6150" width="4.5703125" customWidth="1"/>
    <col min="6151" max="6151" width="11" bestFit="1" customWidth="1"/>
    <col min="6400" max="6400" width="54.28515625" bestFit="1" customWidth="1"/>
    <col min="6401" max="6401" width="22.5703125" bestFit="1" customWidth="1"/>
    <col min="6402" max="6402" width="4.5703125" customWidth="1"/>
    <col min="6403" max="6403" width="21.7109375" bestFit="1" customWidth="1"/>
    <col min="6404" max="6404" width="4.7109375" customWidth="1"/>
    <col min="6405" max="6405" width="20.28515625" bestFit="1" customWidth="1"/>
    <col min="6406" max="6406" width="4.5703125" customWidth="1"/>
    <col min="6407" max="6407" width="11" bestFit="1" customWidth="1"/>
    <col min="6656" max="6656" width="54.28515625" bestFit="1" customWidth="1"/>
    <col min="6657" max="6657" width="22.5703125" bestFit="1" customWidth="1"/>
    <col min="6658" max="6658" width="4.5703125" customWidth="1"/>
    <col min="6659" max="6659" width="21.7109375" bestFit="1" customWidth="1"/>
    <col min="6660" max="6660" width="4.7109375" customWidth="1"/>
    <col min="6661" max="6661" width="20.28515625" bestFit="1" customWidth="1"/>
    <col min="6662" max="6662" width="4.5703125" customWidth="1"/>
    <col min="6663" max="6663" width="11" bestFit="1" customWidth="1"/>
    <col min="6912" max="6912" width="54.28515625" bestFit="1" customWidth="1"/>
    <col min="6913" max="6913" width="22.5703125" bestFit="1" customWidth="1"/>
    <col min="6914" max="6914" width="4.5703125" customWidth="1"/>
    <col min="6915" max="6915" width="21.7109375" bestFit="1" customWidth="1"/>
    <col min="6916" max="6916" width="4.7109375" customWidth="1"/>
    <col min="6917" max="6917" width="20.28515625" bestFit="1" customWidth="1"/>
    <col min="6918" max="6918" width="4.5703125" customWidth="1"/>
    <col min="6919" max="6919" width="11" bestFit="1" customWidth="1"/>
    <col min="7168" max="7168" width="54.28515625" bestFit="1" customWidth="1"/>
    <col min="7169" max="7169" width="22.5703125" bestFit="1" customWidth="1"/>
    <col min="7170" max="7170" width="4.5703125" customWidth="1"/>
    <col min="7171" max="7171" width="21.7109375" bestFit="1" customWidth="1"/>
    <col min="7172" max="7172" width="4.7109375" customWidth="1"/>
    <col min="7173" max="7173" width="20.28515625" bestFit="1" customWidth="1"/>
    <col min="7174" max="7174" width="4.5703125" customWidth="1"/>
    <col min="7175" max="7175" width="11" bestFit="1" customWidth="1"/>
    <col min="7424" max="7424" width="54.28515625" bestFit="1" customWidth="1"/>
    <col min="7425" max="7425" width="22.5703125" bestFit="1" customWidth="1"/>
    <col min="7426" max="7426" width="4.5703125" customWidth="1"/>
    <col min="7427" max="7427" width="21.7109375" bestFit="1" customWidth="1"/>
    <col min="7428" max="7428" width="4.7109375" customWidth="1"/>
    <col min="7429" max="7429" width="20.28515625" bestFit="1" customWidth="1"/>
    <col min="7430" max="7430" width="4.5703125" customWidth="1"/>
    <col min="7431" max="7431" width="11" bestFit="1" customWidth="1"/>
    <col min="7680" max="7680" width="54.28515625" bestFit="1" customWidth="1"/>
    <col min="7681" max="7681" width="22.5703125" bestFit="1" customWidth="1"/>
    <col min="7682" max="7682" width="4.5703125" customWidth="1"/>
    <col min="7683" max="7683" width="21.7109375" bestFit="1" customWidth="1"/>
    <col min="7684" max="7684" width="4.7109375" customWidth="1"/>
    <col min="7685" max="7685" width="20.28515625" bestFit="1" customWidth="1"/>
    <col min="7686" max="7686" width="4.5703125" customWidth="1"/>
    <col min="7687" max="7687" width="11" bestFit="1" customWidth="1"/>
    <col min="7936" max="7936" width="54.28515625" bestFit="1" customWidth="1"/>
    <col min="7937" max="7937" width="22.5703125" bestFit="1" customWidth="1"/>
    <col min="7938" max="7938" width="4.5703125" customWidth="1"/>
    <col min="7939" max="7939" width="21.7109375" bestFit="1" customWidth="1"/>
    <col min="7940" max="7940" width="4.7109375" customWidth="1"/>
    <col min="7941" max="7941" width="20.28515625" bestFit="1" customWidth="1"/>
    <col min="7942" max="7942" width="4.5703125" customWidth="1"/>
    <col min="7943" max="7943" width="11" bestFit="1" customWidth="1"/>
    <col min="8192" max="8192" width="54.28515625" bestFit="1" customWidth="1"/>
    <col min="8193" max="8193" width="22.5703125" bestFit="1" customWidth="1"/>
    <col min="8194" max="8194" width="4.5703125" customWidth="1"/>
    <col min="8195" max="8195" width="21.7109375" bestFit="1" customWidth="1"/>
    <col min="8196" max="8196" width="4.7109375" customWidth="1"/>
    <col min="8197" max="8197" width="20.28515625" bestFit="1" customWidth="1"/>
    <col min="8198" max="8198" width="4.5703125" customWidth="1"/>
    <col min="8199" max="8199" width="11" bestFit="1" customWidth="1"/>
    <col min="8448" max="8448" width="54.28515625" bestFit="1" customWidth="1"/>
    <col min="8449" max="8449" width="22.5703125" bestFit="1" customWidth="1"/>
    <col min="8450" max="8450" width="4.5703125" customWidth="1"/>
    <col min="8451" max="8451" width="21.7109375" bestFit="1" customWidth="1"/>
    <col min="8452" max="8452" width="4.7109375" customWidth="1"/>
    <col min="8453" max="8453" width="20.28515625" bestFit="1" customWidth="1"/>
    <col min="8454" max="8454" width="4.5703125" customWidth="1"/>
    <col min="8455" max="8455" width="11" bestFit="1" customWidth="1"/>
    <col min="8704" max="8704" width="54.28515625" bestFit="1" customWidth="1"/>
    <col min="8705" max="8705" width="22.5703125" bestFit="1" customWidth="1"/>
    <col min="8706" max="8706" width="4.5703125" customWidth="1"/>
    <col min="8707" max="8707" width="21.7109375" bestFit="1" customWidth="1"/>
    <col min="8708" max="8708" width="4.7109375" customWidth="1"/>
    <col min="8709" max="8709" width="20.28515625" bestFit="1" customWidth="1"/>
    <col min="8710" max="8710" width="4.5703125" customWidth="1"/>
    <col min="8711" max="8711" width="11" bestFit="1" customWidth="1"/>
    <col min="8960" max="8960" width="54.28515625" bestFit="1" customWidth="1"/>
    <col min="8961" max="8961" width="22.5703125" bestFit="1" customWidth="1"/>
    <col min="8962" max="8962" width="4.5703125" customWidth="1"/>
    <col min="8963" max="8963" width="21.7109375" bestFit="1" customWidth="1"/>
    <col min="8964" max="8964" width="4.7109375" customWidth="1"/>
    <col min="8965" max="8965" width="20.28515625" bestFit="1" customWidth="1"/>
    <col min="8966" max="8966" width="4.5703125" customWidth="1"/>
    <col min="8967" max="8967" width="11" bestFit="1" customWidth="1"/>
    <col min="9216" max="9216" width="54.28515625" bestFit="1" customWidth="1"/>
    <col min="9217" max="9217" width="22.5703125" bestFit="1" customWidth="1"/>
    <col min="9218" max="9218" width="4.5703125" customWidth="1"/>
    <col min="9219" max="9219" width="21.7109375" bestFit="1" customWidth="1"/>
    <col min="9220" max="9220" width="4.7109375" customWidth="1"/>
    <col min="9221" max="9221" width="20.28515625" bestFit="1" customWidth="1"/>
    <col min="9222" max="9222" width="4.5703125" customWidth="1"/>
    <col min="9223" max="9223" width="11" bestFit="1" customWidth="1"/>
    <col min="9472" max="9472" width="54.28515625" bestFit="1" customWidth="1"/>
    <col min="9473" max="9473" width="22.5703125" bestFit="1" customWidth="1"/>
    <col min="9474" max="9474" width="4.5703125" customWidth="1"/>
    <col min="9475" max="9475" width="21.7109375" bestFit="1" customWidth="1"/>
    <col min="9476" max="9476" width="4.7109375" customWidth="1"/>
    <col min="9477" max="9477" width="20.28515625" bestFit="1" customWidth="1"/>
    <col min="9478" max="9478" width="4.5703125" customWidth="1"/>
    <col min="9479" max="9479" width="11" bestFit="1" customWidth="1"/>
    <col min="9728" max="9728" width="54.28515625" bestFit="1" customWidth="1"/>
    <col min="9729" max="9729" width="22.5703125" bestFit="1" customWidth="1"/>
    <col min="9730" max="9730" width="4.5703125" customWidth="1"/>
    <col min="9731" max="9731" width="21.7109375" bestFit="1" customWidth="1"/>
    <col min="9732" max="9732" width="4.7109375" customWidth="1"/>
    <col min="9733" max="9733" width="20.28515625" bestFit="1" customWidth="1"/>
    <col min="9734" max="9734" width="4.5703125" customWidth="1"/>
    <col min="9735" max="9735" width="11" bestFit="1" customWidth="1"/>
    <col min="9984" max="9984" width="54.28515625" bestFit="1" customWidth="1"/>
    <col min="9985" max="9985" width="22.5703125" bestFit="1" customWidth="1"/>
    <col min="9986" max="9986" width="4.5703125" customWidth="1"/>
    <col min="9987" max="9987" width="21.7109375" bestFit="1" customWidth="1"/>
    <col min="9988" max="9988" width="4.7109375" customWidth="1"/>
    <col min="9989" max="9989" width="20.28515625" bestFit="1" customWidth="1"/>
    <col min="9990" max="9990" width="4.5703125" customWidth="1"/>
    <col min="9991" max="9991" width="11" bestFit="1" customWidth="1"/>
    <col min="10240" max="10240" width="54.28515625" bestFit="1" customWidth="1"/>
    <col min="10241" max="10241" width="22.5703125" bestFit="1" customWidth="1"/>
    <col min="10242" max="10242" width="4.5703125" customWidth="1"/>
    <col min="10243" max="10243" width="21.7109375" bestFit="1" customWidth="1"/>
    <col min="10244" max="10244" width="4.7109375" customWidth="1"/>
    <col min="10245" max="10245" width="20.28515625" bestFit="1" customWidth="1"/>
    <col min="10246" max="10246" width="4.5703125" customWidth="1"/>
    <col min="10247" max="10247" width="11" bestFit="1" customWidth="1"/>
    <col min="10496" max="10496" width="54.28515625" bestFit="1" customWidth="1"/>
    <col min="10497" max="10497" width="22.5703125" bestFit="1" customWidth="1"/>
    <col min="10498" max="10498" width="4.5703125" customWidth="1"/>
    <col min="10499" max="10499" width="21.7109375" bestFit="1" customWidth="1"/>
    <col min="10500" max="10500" width="4.7109375" customWidth="1"/>
    <col min="10501" max="10501" width="20.28515625" bestFit="1" customWidth="1"/>
    <col min="10502" max="10502" width="4.5703125" customWidth="1"/>
    <col min="10503" max="10503" width="11" bestFit="1" customWidth="1"/>
    <col min="10752" max="10752" width="54.28515625" bestFit="1" customWidth="1"/>
    <col min="10753" max="10753" width="22.5703125" bestFit="1" customWidth="1"/>
    <col min="10754" max="10754" width="4.5703125" customWidth="1"/>
    <col min="10755" max="10755" width="21.7109375" bestFit="1" customWidth="1"/>
    <col min="10756" max="10756" width="4.7109375" customWidth="1"/>
    <col min="10757" max="10757" width="20.28515625" bestFit="1" customWidth="1"/>
    <col min="10758" max="10758" width="4.5703125" customWidth="1"/>
    <col min="10759" max="10759" width="11" bestFit="1" customWidth="1"/>
    <col min="11008" max="11008" width="54.28515625" bestFit="1" customWidth="1"/>
    <col min="11009" max="11009" width="22.5703125" bestFit="1" customWidth="1"/>
    <col min="11010" max="11010" width="4.5703125" customWidth="1"/>
    <col min="11011" max="11011" width="21.7109375" bestFit="1" customWidth="1"/>
    <col min="11012" max="11012" width="4.7109375" customWidth="1"/>
    <col min="11013" max="11013" width="20.28515625" bestFit="1" customWidth="1"/>
    <col min="11014" max="11014" width="4.5703125" customWidth="1"/>
    <col min="11015" max="11015" width="11" bestFit="1" customWidth="1"/>
    <col min="11264" max="11264" width="54.28515625" bestFit="1" customWidth="1"/>
    <col min="11265" max="11265" width="22.5703125" bestFit="1" customWidth="1"/>
    <col min="11266" max="11266" width="4.5703125" customWidth="1"/>
    <col min="11267" max="11267" width="21.7109375" bestFit="1" customWidth="1"/>
    <col min="11268" max="11268" width="4.7109375" customWidth="1"/>
    <col min="11269" max="11269" width="20.28515625" bestFit="1" customWidth="1"/>
    <col min="11270" max="11270" width="4.5703125" customWidth="1"/>
    <col min="11271" max="11271" width="11" bestFit="1" customWidth="1"/>
    <col min="11520" max="11520" width="54.28515625" bestFit="1" customWidth="1"/>
    <col min="11521" max="11521" width="22.5703125" bestFit="1" customWidth="1"/>
    <col min="11522" max="11522" width="4.5703125" customWidth="1"/>
    <col min="11523" max="11523" width="21.7109375" bestFit="1" customWidth="1"/>
    <col min="11524" max="11524" width="4.7109375" customWidth="1"/>
    <col min="11525" max="11525" width="20.28515625" bestFit="1" customWidth="1"/>
    <col min="11526" max="11526" width="4.5703125" customWidth="1"/>
    <col min="11527" max="11527" width="11" bestFit="1" customWidth="1"/>
    <col min="11776" max="11776" width="54.28515625" bestFit="1" customWidth="1"/>
    <col min="11777" max="11777" width="22.5703125" bestFit="1" customWidth="1"/>
    <col min="11778" max="11778" width="4.5703125" customWidth="1"/>
    <col min="11779" max="11779" width="21.7109375" bestFit="1" customWidth="1"/>
    <col min="11780" max="11780" width="4.7109375" customWidth="1"/>
    <col min="11781" max="11781" width="20.28515625" bestFit="1" customWidth="1"/>
    <col min="11782" max="11782" width="4.5703125" customWidth="1"/>
    <col min="11783" max="11783" width="11" bestFit="1" customWidth="1"/>
    <col min="12032" max="12032" width="54.28515625" bestFit="1" customWidth="1"/>
    <col min="12033" max="12033" width="22.5703125" bestFit="1" customWidth="1"/>
    <col min="12034" max="12034" width="4.5703125" customWidth="1"/>
    <col min="12035" max="12035" width="21.7109375" bestFit="1" customWidth="1"/>
    <col min="12036" max="12036" width="4.7109375" customWidth="1"/>
    <col min="12037" max="12037" width="20.28515625" bestFit="1" customWidth="1"/>
    <col min="12038" max="12038" width="4.5703125" customWidth="1"/>
    <col min="12039" max="12039" width="11" bestFit="1" customWidth="1"/>
    <col min="12288" max="12288" width="54.28515625" bestFit="1" customWidth="1"/>
    <col min="12289" max="12289" width="22.5703125" bestFit="1" customWidth="1"/>
    <col min="12290" max="12290" width="4.5703125" customWidth="1"/>
    <col min="12291" max="12291" width="21.7109375" bestFit="1" customWidth="1"/>
    <col min="12292" max="12292" width="4.7109375" customWidth="1"/>
    <col min="12293" max="12293" width="20.28515625" bestFit="1" customWidth="1"/>
    <col min="12294" max="12294" width="4.5703125" customWidth="1"/>
    <col min="12295" max="12295" width="11" bestFit="1" customWidth="1"/>
    <col min="12544" max="12544" width="54.28515625" bestFit="1" customWidth="1"/>
    <col min="12545" max="12545" width="22.5703125" bestFit="1" customWidth="1"/>
    <col min="12546" max="12546" width="4.5703125" customWidth="1"/>
    <col min="12547" max="12547" width="21.7109375" bestFit="1" customWidth="1"/>
    <col min="12548" max="12548" width="4.7109375" customWidth="1"/>
    <col min="12549" max="12549" width="20.28515625" bestFit="1" customWidth="1"/>
    <col min="12550" max="12550" width="4.5703125" customWidth="1"/>
    <col min="12551" max="12551" width="11" bestFit="1" customWidth="1"/>
    <col min="12800" max="12800" width="54.28515625" bestFit="1" customWidth="1"/>
    <col min="12801" max="12801" width="22.5703125" bestFit="1" customWidth="1"/>
    <col min="12802" max="12802" width="4.5703125" customWidth="1"/>
    <col min="12803" max="12803" width="21.7109375" bestFit="1" customWidth="1"/>
    <col min="12804" max="12804" width="4.7109375" customWidth="1"/>
    <col min="12805" max="12805" width="20.28515625" bestFit="1" customWidth="1"/>
    <col min="12806" max="12806" width="4.5703125" customWidth="1"/>
    <col min="12807" max="12807" width="11" bestFit="1" customWidth="1"/>
    <col min="13056" max="13056" width="54.28515625" bestFit="1" customWidth="1"/>
    <col min="13057" max="13057" width="22.5703125" bestFit="1" customWidth="1"/>
    <col min="13058" max="13058" width="4.5703125" customWidth="1"/>
    <col min="13059" max="13059" width="21.7109375" bestFit="1" customWidth="1"/>
    <col min="13060" max="13060" width="4.7109375" customWidth="1"/>
    <col min="13061" max="13061" width="20.28515625" bestFit="1" customWidth="1"/>
    <col min="13062" max="13062" width="4.5703125" customWidth="1"/>
    <col min="13063" max="13063" width="11" bestFit="1" customWidth="1"/>
    <col min="13312" max="13312" width="54.28515625" bestFit="1" customWidth="1"/>
    <col min="13313" max="13313" width="22.5703125" bestFit="1" customWidth="1"/>
    <col min="13314" max="13314" width="4.5703125" customWidth="1"/>
    <col min="13315" max="13315" width="21.7109375" bestFit="1" customWidth="1"/>
    <col min="13316" max="13316" width="4.7109375" customWidth="1"/>
    <col min="13317" max="13317" width="20.28515625" bestFit="1" customWidth="1"/>
    <col min="13318" max="13318" width="4.5703125" customWidth="1"/>
    <col min="13319" max="13319" width="11" bestFit="1" customWidth="1"/>
    <col min="13568" max="13568" width="54.28515625" bestFit="1" customWidth="1"/>
    <col min="13569" max="13569" width="22.5703125" bestFit="1" customWidth="1"/>
    <col min="13570" max="13570" width="4.5703125" customWidth="1"/>
    <col min="13571" max="13571" width="21.7109375" bestFit="1" customWidth="1"/>
    <col min="13572" max="13572" width="4.7109375" customWidth="1"/>
    <col min="13573" max="13573" width="20.28515625" bestFit="1" customWidth="1"/>
    <col min="13574" max="13574" width="4.5703125" customWidth="1"/>
    <col min="13575" max="13575" width="11" bestFit="1" customWidth="1"/>
    <col min="13824" max="13824" width="54.28515625" bestFit="1" customWidth="1"/>
    <col min="13825" max="13825" width="22.5703125" bestFit="1" customWidth="1"/>
    <col min="13826" max="13826" width="4.5703125" customWidth="1"/>
    <col min="13827" max="13827" width="21.7109375" bestFit="1" customWidth="1"/>
    <col min="13828" max="13828" width="4.7109375" customWidth="1"/>
    <col min="13829" max="13829" width="20.28515625" bestFit="1" customWidth="1"/>
    <col min="13830" max="13830" width="4.5703125" customWidth="1"/>
    <col min="13831" max="13831" width="11" bestFit="1" customWidth="1"/>
    <col min="14080" max="14080" width="54.28515625" bestFit="1" customWidth="1"/>
    <col min="14081" max="14081" width="22.5703125" bestFit="1" customWidth="1"/>
    <col min="14082" max="14082" width="4.5703125" customWidth="1"/>
    <col min="14083" max="14083" width="21.7109375" bestFit="1" customWidth="1"/>
    <col min="14084" max="14084" width="4.7109375" customWidth="1"/>
    <col min="14085" max="14085" width="20.28515625" bestFit="1" customWidth="1"/>
    <col min="14086" max="14086" width="4.5703125" customWidth="1"/>
    <col min="14087" max="14087" width="11" bestFit="1" customWidth="1"/>
    <col min="14336" max="14336" width="54.28515625" bestFit="1" customWidth="1"/>
    <col min="14337" max="14337" width="22.5703125" bestFit="1" customWidth="1"/>
    <col min="14338" max="14338" width="4.5703125" customWidth="1"/>
    <col min="14339" max="14339" width="21.7109375" bestFit="1" customWidth="1"/>
    <col min="14340" max="14340" width="4.7109375" customWidth="1"/>
    <col min="14341" max="14341" width="20.28515625" bestFit="1" customWidth="1"/>
    <col min="14342" max="14342" width="4.5703125" customWidth="1"/>
    <col min="14343" max="14343" width="11" bestFit="1" customWidth="1"/>
    <col min="14592" max="14592" width="54.28515625" bestFit="1" customWidth="1"/>
    <col min="14593" max="14593" width="22.5703125" bestFit="1" customWidth="1"/>
    <col min="14594" max="14594" width="4.5703125" customWidth="1"/>
    <col min="14595" max="14595" width="21.7109375" bestFit="1" customWidth="1"/>
    <col min="14596" max="14596" width="4.7109375" customWidth="1"/>
    <col min="14597" max="14597" width="20.28515625" bestFit="1" customWidth="1"/>
    <col min="14598" max="14598" width="4.5703125" customWidth="1"/>
    <col min="14599" max="14599" width="11" bestFit="1" customWidth="1"/>
    <col min="14848" max="14848" width="54.28515625" bestFit="1" customWidth="1"/>
    <col min="14849" max="14849" width="22.5703125" bestFit="1" customWidth="1"/>
    <col min="14850" max="14850" width="4.5703125" customWidth="1"/>
    <col min="14851" max="14851" width="21.7109375" bestFit="1" customWidth="1"/>
    <col min="14852" max="14852" width="4.7109375" customWidth="1"/>
    <col min="14853" max="14853" width="20.28515625" bestFit="1" customWidth="1"/>
    <col min="14854" max="14854" width="4.5703125" customWidth="1"/>
    <col min="14855" max="14855" width="11" bestFit="1" customWidth="1"/>
    <col min="15104" max="15104" width="54.28515625" bestFit="1" customWidth="1"/>
    <col min="15105" max="15105" width="22.5703125" bestFit="1" customWidth="1"/>
    <col min="15106" max="15106" width="4.5703125" customWidth="1"/>
    <col min="15107" max="15107" width="21.7109375" bestFit="1" customWidth="1"/>
    <col min="15108" max="15108" width="4.7109375" customWidth="1"/>
    <col min="15109" max="15109" width="20.28515625" bestFit="1" customWidth="1"/>
    <col min="15110" max="15110" width="4.5703125" customWidth="1"/>
    <col min="15111" max="15111" width="11" bestFit="1" customWidth="1"/>
    <col min="15360" max="15360" width="54.28515625" bestFit="1" customWidth="1"/>
    <col min="15361" max="15361" width="22.5703125" bestFit="1" customWidth="1"/>
    <col min="15362" max="15362" width="4.5703125" customWidth="1"/>
    <col min="15363" max="15363" width="21.7109375" bestFit="1" customWidth="1"/>
    <col min="15364" max="15364" width="4.7109375" customWidth="1"/>
    <col min="15365" max="15365" width="20.28515625" bestFit="1" customWidth="1"/>
    <col min="15366" max="15366" width="4.5703125" customWidth="1"/>
    <col min="15367" max="15367" width="11" bestFit="1" customWidth="1"/>
    <col min="15616" max="15616" width="54.28515625" bestFit="1" customWidth="1"/>
    <col min="15617" max="15617" width="22.5703125" bestFit="1" customWidth="1"/>
    <col min="15618" max="15618" width="4.5703125" customWidth="1"/>
    <col min="15619" max="15619" width="21.7109375" bestFit="1" customWidth="1"/>
    <col min="15620" max="15620" width="4.7109375" customWidth="1"/>
    <col min="15621" max="15621" width="20.28515625" bestFit="1" customWidth="1"/>
    <col min="15622" max="15622" width="4.5703125" customWidth="1"/>
    <col min="15623" max="15623" width="11" bestFit="1" customWidth="1"/>
    <col min="15872" max="15872" width="54.28515625" bestFit="1" customWidth="1"/>
    <col min="15873" max="15873" width="22.5703125" bestFit="1" customWidth="1"/>
    <col min="15874" max="15874" width="4.5703125" customWidth="1"/>
    <col min="15875" max="15875" width="21.7109375" bestFit="1" customWidth="1"/>
    <col min="15876" max="15876" width="4.7109375" customWidth="1"/>
    <col min="15877" max="15877" width="20.28515625" bestFit="1" customWidth="1"/>
    <col min="15878" max="15878" width="4.5703125" customWidth="1"/>
    <col min="15879" max="15879" width="11" bestFit="1" customWidth="1"/>
    <col min="16128" max="16128" width="54.28515625" bestFit="1" customWidth="1"/>
    <col min="16129" max="16129" width="22.5703125" bestFit="1" customWidth="1"/>
    <col min="16130" max="16130" width="4.5703125" customWidth="1"/>
    <col min="16131" max="16131" width="21.7109375" bestFit="1" customWidth="1"/>
    <col min="16132" max="16132" width="4.7109375" customWidth="1"/>
    <col min="16133" max="16133" width="20.28515625" bestFit="1" customWidth="1"/>
    <col min="16134" max="16134" width="4.5703125" customWidth="1"/>
    <col min="16135" max="16135" width="11" bestFit="1" customWidth="1"/>
  </cols>
  <sheetData>
    <row r="1" spans="1:12" ht="15.75" x14ac:dyDescent="0.25">
      <c r="A1" s="4" t="s">
        <v>5</v>
      </c>
    </row>
    <row r="2" spans="1:12" ht="15.75" x14ac:dyDescent="0.25">
      <c r="A2" s="5" t="s">
        <v>109</v>
      </c>
    </row>
    <row r="3" spans="1:12" ht="15.75" x14ac:dyDescent="0.25">
      <c r="A3" s="5" t="s">
        <v>116</v>
      </c>
    </row>
    <row r="4" spans="1:12" ht="15.75" x14ac:dyDescent="0.25">
      <c r="A4" s="5" t="s">
        <v>127</v>
      </c>
    </row>
    <row r="5" spans="1:12" ht="15.75" x14ac:dyDescent="0.25">
      <c r="A5" s="4" t="s">
        <v>149</v>
      </c>
    </row>
    <row r="6" spans="1:12" ht="15.75" x14ac:dyDescent="0.25">
      <c r="A6" s="5"/>
    </row>
    <row r="7" spans="1:12" ht="30" x14ac:dyDescent="0.4">
      <c r="A7" s="93" t="s">
        <v>155</v>
      </c>
      <c r="B7" s="94"/>
      <c r="C7" s="94"/>
      <c r="D7" s="94"/>
      <c r="E7" s="94"/>
      <c r="F7" s="94"/>
      <c r="G7" s="94"/>
      <c r="H7" s="94"/>
      <c r="I7" s="94"/>
      <c r="J7" s="6"/>
    </row>
    <row r="8" spans="1:12" ht="21.75" customHeight="1" x14ac:dyDescent="0.25">
      <c r="A8" s="95"/>
      <c r="B8" s="96"/>
      <c r="C8" s="96"/>
      <c r="D8" s="96"/>
      <c r="E8" s="96"/>
      <c r="F8" s="96"/>
      <c r="G8" s="96"/>
      <c r="H8" s="96"/>
      <c r="I8" s="96"/>
      <c r="J8" s="7"/>
    </row>
    <row r="9" spans="1:12" ht="16.5" x14ac:dyDescent="0.25">
      <c r="A9" s="8"/>
      <c r="B9" s="9"/>
      <c r="C9" s="9"/>
      <c r="D9" s="9"/>
      <c r="E9" s="9"/>
      <c r="F9" s="9"/>
      <c r="G9" s="9"/>
      <c r="H9" s="9"/>
      <c r="I9" s="9"/>
      <c r="J9" s="7"/>
    </row>
    <row r="10" spans="1:12" ht="17.25" thickBot="1" x14ac:dyDescent="0.3">
      <c r="A10" s="8"/>
      <c r="B10" s="9"/>
      <c r="C10" s="9"/>
      <c r="D10" s="9"/>
      <c r="E10" s="9"/>
      <c r="F10" s="9"/>
      <c r="G10" s="9"/>
      <c r="H10" s="9"/>
      <c r="I10" s="9"/>
      <c r="J10" s="7"/>
      <c r="L10" s="10"/>
    </row>
    <row r="11" spans="1:12" ht="19.5" thickBot="1" x14ac:dyDescent="0.35">
      <c r="A11" s="11" t="s">
        <v>6</v>
      </c>
      <c r="B11" s="97"/>
      <c r="C11" s="97"/>
      <c r="D11" s="97"/>
      <c r="E11" s="97"/>
      <c r="F11" s="97"/>
      <c r="G11" s="97"/>
      <c r="H11" s="97"/>
      <c r="I11" s="97"/>
      <c r="J11" s="7"/>
    </row>
    <row r="12" spans="1:12" ht="19.5" thickBot="1" x14ac:dyDescent="0.35">
      <c r="A12" s="11" t="s">
        <v>7</v>
      </c>
      <c r="B12" s="97"/>
      <c r="C12" s="97"/>
      <c r="D12" s="97"/>
      <c r="E12" s="97"/>
      <c r="F12" s="97"/>
      <c r="G12" s="97"/>
      <c r="H12" s="97"/>
      <c r="I12" s="97"/>
      <c r="J12" s="7"/>
    </row>
    <row r="13" spans="1:12" ht="19.5" thickBot="1" x14ac:dyDescent="0.35">
      <c r="A13" s="11" t="s">
        <v>8</v>
      </c>
      <c r="B13" s="97"/>
      <c r="C13" s="97"/>
      <c r="D13" s="97"/>
      <c r="E13" s="97"/>
      <c r="F13" s="97"/>
      <c r="G13" s="97"/>
      <c r="H13" s="97"/>
      <c r="I13" s="97"/>
      <c r="J13" s="7"/>
    </row>
    <row r="14" spans="1:12" ht="19.5" thickBot="1" x14ac:dyDescent="0.35">
      <c r="A14" s="11" t="s">
        <v>9</v>
      </c>
      <c r="B14" s="97"/>
      <c r="C14" s="97"/>
      <c r="D14" s="97"/>
      <c r="E14" s="97"/>
      <c r="F14" s="97"/>
      <c r="G14" s="97"/>
      <c r="H14" s="97"/>
      <c r="I14" s="97"/>
      <c r="J14" s="7"/>
    </row>
    <row r="15" spans="1:12" x14ac:dyDescent="0.25">
      <c r="A15" s="12"/>
      <c r="B15" s="13"/>
      <c r="C15" s="14"/>
      <c r="D15" s="14"/>
      <c r="E15" s="15"/>
      <c r="F15" s="15"/>
      <c r="G15" s="15"/>
      <c r="H15" s="15"/>
      <c r="I15" s="15"/>
      <c r="J15" s="7"/>
    </row>
    <row r="16" spans="1:12" x14ac:dyDescent="0.25">
      <c r="A16" s="16"/>
      <c r="B16" s="15"/>
      <c r="C16" s="15"/>
      <c r="D16" s="15"/>
      <c r="E16" s="15"/>
      <c r="F16" s="15"/>
      <c r="G16" s="15"/>
      <c r="H16" s="15"/>
      <c r="I16" s="15"/>
      <c r="J16" s="7"/>
    </row>
    <row r="17" spans="1:10" ht="15.75" customHeight="1" x14ac:dyDescent="0.25">
      <c r="A17" s="38" t="s">
        <v>97</v>
      </c>
      <c r="B17" s="17" t="s">
        <v>108</v>
      </c>
      <c r="C17" s="18" t="s">
        <v>107</v>
      </c>
      <c r="D17" s="14"/>
      <c r="E17" s="15"/>
      <c r="F17" s="15"/>
      <c r="G17" s="15"/>
      <c r="H17" s="15"/>
      <c r="I17" s="15"/>
      <c r="J17" s="7"/>
    </row>
    <row r="18" spans="1:10" ht="15.75" x14ac:dyDescent="0.25">
      <c r="A18" s="38" t="s">
        <v>117</v>
      </c>
      <c r="B18" s="49" t="s">
        <v>119</v>
      </c>
      <c r="C18" s="18">
        <f>VLOOKUP(B18,Solar_data,2,FALSE)</f>
        <v>0</v>
      </c>
      <c r="D18" s="65"/>
      <c r="E18" s="50"/>
      <c r="F18" s="50"/>
      <c r="G18" s="50"/>
      <c r="H18" s="15"/>
      <c r="I18" s="15"/>
      <c r="J18" s="7"/>
    </row>
    <row r="19" spans="1:10" ht="15.75" x14ac:dyDescent="0.25">
      <c r="A19" s="38" t="s">
        <v>16</v>
      </c>
      <c r="B19" s="49" t="s">
        <v>128</v>
      </c>
      <c r="C19" s="18">
        <f>VLOOKUP(B19,Contact_data,2,FALSE)</f>
        <v>0</v>
      </c>
      <c r="D19" s="65"/>
      <c r="E19" s="51"/>
      <c r="F19" s="52"/>
      <c r="G19" s="51"/>
      <c r="H19" s="15"/>
      <c r="I19" s="15"/>
      <c r="J19" s="7"/>
    </row>
    <row r="20" spans="1:10" ht="15.75" x14ac:dyDescent="0.25">
      <c r="A20" s="38" t="s">
        <v>20</v>
      </c>
      <c r="B20" s="49" t="s">
        <v>130</v>
      </c>
      <c r="C20" s="18">
        <f>VLOOKUP(B20,Exposure_data,2,FALSE)</f>
        <v>2</v>
      </c>
      <c r="D20" s="52"/>
      <c r="E20" s="51"/>
      <c r="F20" s="52"/>
      <c r="G20" s="51"/>
      <c r="H20" s="15"/>
      <c r="I20" s="15"/>
      <c r="J20" s="7"/>
    </row>
    <row r="21" spans="1:10" ht="15.75" x14ac:dyDescent="0.25">
      <c r="A21" s="38" t="s">
        <v>24</v>
      </c>
      <c r="B21" s="49" t="s">
        <v>26</v>
      </c>
      <c r="C21" s="18">
        <f>VLOOKUP(B21,Confined_data,2,FALSE)</f>
        <v>3</v>
      </c>
      <c r="D21" s="98"/>
      <c r="E21" s="98"/>
      <c r="F21" s="52"/>
      <c r="G21" s="51"/>
      <c r="H21" s="15"/>
      <c r="I21" s="15"/>
      <c r="J21" s="7"/>
    </row>
    <row r="22" spans="1:10" ht="15.75" x14ac:dyDescent="0.25">
      <c r="A22" s="38" t="s">
        <v>27</v>
      </c>
      <c r="B22" s="49" t="s">
        <v>28</v>
      </c>
      <c r="C22" s="18">
        <f>VLOOKUP(B22,Task_data,2,FALSE)</f>
        <v>1</v>
      </c>
      <c r="D22" s="52"/>
      <c r="E22" s="51"/>
      <c r="F22" s="52"/>
      <c r="G22" s="51"/>
      <c r="H22" s="15"/>
      <c r="I22" s="15"/>
      <c r="J22" s="7"/>
    </row>
    <row r="23" spans="1:10" ht="15.75" x14ac:dyDescent="0.25">
      <c r="A23" s="38" t="s">
        <v>125</v>
      </c>
      <c r="B23" s="49" t="s">
        <v>154</v>
      </c>
      <c r="C23" s="18">
        <f>VLOOKUP(B23,climb_data,2,FALSE)</f>
        <v>3</v>
      </c>
      <c r="D23" s="65"/>
      <c r="E23" s="51"/>
      <c r="F23" s="52"/>
      <c r="G23" s="51"/>
      <c r="H23" s="15"/>
      <c r="I23" s="15"/>
      <c r="J23" s="7"/>
    </row>
    <row r="24" spans="1:10" ht="15.75" x14ac:dyDescent="0.25">
      <c r="A24" s="38" t="s">
        <v>34</v>
      </c>
      <c r="B24" s="49" t="s">
        <v>37</v>
      </c>
      <c r="C24" s="18">
        <f>VLOOKUP(B24,Cool_data,2,FALSE)</f>
        <v>3</v>
      </c>
      <c r="D24" s="52"/>
      <c r="E24" s="51"/>
      <c r="F24" s="52"/>
      <c r="G24" s="51"/>
      <c r="H24" s="15"/>
      <c r="I24" s="15"/>
      <c r="J24" s="7"/>
    </row>
    <row r="25" spans="1:10" ht="15.75" x14ac:dyDescent="0.25">
      <c r="A25" s="38" t="s">
        <v>38</v>
      </c>
      <c r="B25" s="49" t="s">
        <v>124</v>
      </c>
      <c r="C25" s="18">
        <f>VLOOKUP(B25,dwater_data,2,FALSE)</f>
        <v>0</v>
      </c>
      <c r="D25" s="52"/>
      <c r="E25" s="51"/>
      <c r="F25" s="52"/>
      <c r="G25" s="51"/>
      <c r="H25" s="15"/>
      <c r="I25" s="15"/>
      <c r="J25" s="7"/>
    </row>
    <row r="26" spans="1:10" ht="15.75" x14ac:dyDescent="0.25">
      <c r="A26" s="38" t="s">
        <v>42</v>
      </c>
      <c r="B26" s="49" t="s">
        <v>43</v>
      </c>
      <c r="C26" s="18">
        <f>VLOOKUP(B26,Clothing_data,2,FALSE)</f>
        <v>1</v>
      </c>
      <c r="D26" s="52"/>
      <c r="E26" s="51"/>
      <c r="F26" s="52"/>
      <c r="G26" s="51"/>
      <c r="H26" s="15"/>
      <c r="I26" s="15"/>
      <c r="J26" s="7"/>
    </row>
    <row r="27" spans="1:10" ht="15.75" x14ac:dyDescent="0.25">
      <c r="A27" s="38" t="s">
        <v>46</v>
      </c>
      <c r="B27" s="49" t="s">
        <v>47</v>
      </c>
      <c r="C27" s="18">
        <f>VLOOKUP(B27,Training_data,2,FALSE)</f>
        <v>0</v>
      </c>
      <c r="D27" s="65"/>
      <c r="E27" s="65"/>
      <c r="F27" s="52"/>
      <c r="G27" s="51"/>
      <c r="H27" s="15"/>
      <c r="I27" s="15"/>
      <c r="J27" s="7"/>
    </row>
    <row r="28" spans="1:10" ht="15.75" x14ac:dyDescent="0.25">
      <c r="A28" s="38" t="s">
        <v>49</v>
      </c>
      <c r="B28" s="49" t="s">
        <v>134</v>
      </c>
      <c r="C28" s="18">
        <f>VLOOKUP(B28,Air_data,2,FALSE)</f>
        <v>1</v>
      </c>
      <c r="D28" s="52"/>
      <c r="E28" s="51"/>
      <c r="F28" s="52"/>
      <c r="G28" s="51"/>
      <c r="H28" s="15"/>
      <c r="I28" s="15"/>
      <c r="J28" s="7"/>
    </row>
    <row r="29" spans="1:10" ht="15.75" x14ac:dyDescent="0.25">
      <c r="A29" s="38" t="s">
        <v>53</v>
      </c>
      <c r="B29" s="49" t="s">
        <v>32</v>
      </c>
      <c r="C29" s="18">
        <f>VLOOKUP(B29,RPE_data,2,FALSE)</f>
        <v>0</v>
      </c>
      <c r="D29" s="65"/>
      <c r="E29" s="51"/>
      <c r="F29" s="52"/>
      <c r="G29" s="51"/>
      <c r="H29" s="15"/>
      <c r="I29" s="15"/>
      <c r="J29" s="7"/>
    </row>
    <row r="30" spans="1:10" ht="16.5" thickBot="1" x14ac:dyDescent="0.3">
      <c r="A30" s="38" t="s">
        <v>56</v>
      </c>
      <c r="B30" s="49" t="s">
        <v>57</v>
      </c>
      <c r="C30" s="18">
        <f>VLOOKUP(B30,Acclim_data,2,FALSE)</f>
        <v>0</v>
      </c>
      <c r="D30" s="65"/>
      <c r="E30" s="51"/>
      <c r="F30" s="52"/>
      <c r="G30" s="51"/>
      <c r="H30" s="15"/>
      <c r="I30" s="15"/>
      <c r="J30" s="7"/>
    </row>
    <row r="31" spans="1:10" ht="16.5" hidden="1" thickBot="1" x14ac:dyDescent="0.3">
      <c r="A31" s="39"/>
      <c r="B31" s="37"/>
      <c r="C31" s="53">
        <f>1*SUM(C17:C30)</f>
        <v>14</v>
      </c>
      <c r="D31" s="20"/>
      <c r="E31" s="22"/>
      <c r="F31" s="20"/>
      <c r="G31" s="22"/>
      <c r="H31" s="15"/>
      <c r="I31" s="15"/>
      <c r="J31" s="7"/>
    </row>
    <row r="32" spans="1:10" ht="16.5" thickBot="1" x14ac:dyDescent="0.3">
      <c r="A32" s="88" t="s">
        <v>59</v>
      </c>
      <c r="B32" s="89"/>
      <c r="C32" s="71">
        <f>C31</f>
        <v>14</v>
      </c>
      <c r="D32" s="54"/>
      <c r="E32" s="54"/>
      <c r="F32" s="54"/>
      <c r="G32" s="54"/>
      <c r="H32" s="15"/>
      <c r="I32" s="15"/>
      <c r="J32" s="7"/>
    </row>
    <row r="33" spans="1:10" x14ac:dyDescent="0.25">
      <c r="A33" s="21"/>
      <c r="B33" s="15"/>
      <c r="C33" s="15"/>
      <c r="D33" s="15"/>
      <c r="E33" s="55"/>
      <c r="F33" s="15"/>
      <c r="G33" s="15"/>
      <c r="H33" s="15"/>
      <c r="I33" s="15"/>
      <c r="J33" s="7"/>
    </row>
    <row r="34" spans="1:10" ht="15.75" x14ac:dyDescent="0.25">
      <c r="A34" s="101" t="s">
        <v>98</v>
      </c>
      <c r="B34" s="102"/>
      <c r="C34" s="99" t="s">
        <v>107</v>
      </c>
      <c r="D34" s="56"/>
      <c r="E34" s="56"/>
      <c r="F34" s="56"/>
      <c r="G34" s="56"/>
      <c r="H34" s="15"/>
      <c r="I34" s="15"/>
      <c r="J34" s="7"/>
    </row>
    <row r="35" spans="1:10" ht="15.75" x14ac:dyDescent="0.25">
      <c r="A35" s="103"/>
      <c r="B35" s="104"/>
      <c r="C35" s="100"/>
      <c r="D35" s="57"/>
      <c r="E35" s="58"/>
      <c r="F35" s="57"/>
      <c r="G35" s="58"/>
      <c r="H35" s="15"/>
      <c r="I35" s="15"/>
      <c r="J35" s="7"/>
    </row>
    <row r="36" spans="1:10" ht="29.25" customHeight="1" thickBot="1" x14ac:dyDescent="0.3">
      <c r="A36" s="90" t="s">
        <v>102</v>
      </c>
      <c r="B36" s="91"/>
      <c r="C36" s="61">
        <f>VLOOKUP(A36,Meta_data,2,FALSE)</f>
        <v>4</v>
      </c>
      <c r="D36" s="59"/>
      <c r="E36" s="60"/>
      <c r="F36" s="59"/>
      <c r="G36" s="60"/>
      <c r="H36" s="15"/>
      <c r="I36" s="15"/>
      <c r="J36" s="7"/>
    </row>
    <row r="37" spans="1:10" ht="16.5" hidden="1" thickBot="1" x14ac:dyDescent="0.3">
      <c r="A37" s="39"/>
      <c r="B37" s="37"/>
      <c r="C37" s="62">
        <f>C36</f>
        <v>4</v>
      </c>
      <c r="D37" s="22"/>
      <c r="E37" s="22"/>
      <c r="F37" s="22"/>
      <c r="G37" s="22">
        <f>G36*6</f>
        <v>0</v>
      </c>
      <c r="H37" s="15"/>
      <c r="I37" s="15"/>
      <c r="J37" s="7"/>
    </row>
    <row r="38" spans="1:10" ht="16.5" thickBot="1" x14ac:dyDescent="0.3">
      <c r="A38" s="88" t="s">
        <v>65</v>
      </c>
      <c r="B38" s="89"/>
      <c r="C38" s="71">
        <f>C37</f>
        <v>4</v>
      </c>
      <c r="D38" s="54"/>
      <c r="E38" s="54"/>
      <c r="F38" s="54"/>
      <c r="G38" s="54"/>
      <c r="H38" s="15"/>
      <c r="I38" s="15"/>
      <c r="J38" s="7"/>
    </row>
    <row r="39" spans="1:10" x14ac:dyDescent="0.25">
      <c r="A39" s="16"/>
      <c r="B39" s="15"/>
      <c r="C39" s="15"/>
      <c r="D39" s="15"/>
      <c r="E39" s="15"/>
      <c r="F39" s="15"/>
      <c r="G39" s="15"/>
      <c r="H39" s="15"/>
      <c r="I39" s="15"/>
      <c r="J39" s="7"/>
    </row>
    <row r="40" spans="1:10" ht="15.75" x14ac:dyDescent="0.25">
      <c r="A40" s="16"/>
      <c r="C40" s="42"/>
      <c r="H40" s="15"/>
      <c r="I40" s="15"/>
      <c r="J40" s="7"/>
    </row>
    <row r="41" spans="1:10" ht="15.75" x14ac:dyDescent="0.25">
      <c r="A41" s="101" t="s">
        <v>118</v>
      </c>
      <c r="B41" s="44" t="s">
        <v>95</v>
      </c>
      <c r="C41" s="64">
        <v>40</v>
      </c>
      <c r="D41" s="66"/>
      <c r="E41" s="50"/>
      <c r="F41" s="50"/>
      <c r="G41" s="50"/>
      <c r="H41" s="50"/>
      <c r="I41" s="50"/>
      <c r="J41" s="7"/>
    </row>
    <row r="42" spans="1:10" ht="15.75" x14ac:dyDescent="0.25">
      <c r="A42" s="103"/>
      <c r="B42" s="44" t="s">
        <v>0</v>
      </c>
      <c r="C42" s="45">
        <v>41</v>
      </c>
      <c r="D42" s="50"/>
      <c r="E42" s="50"/>
      <c r="F42" s="50"/>
      <c r="G42" s="50"/>
      <c r="H42" s="50"/>
      <c r="I42" s="50"/>
      <c r="J42" s="7"/>
    </row>
    <row r="43" spans="1:10" ht="15.75" x14ac:dyDescent="0.25">
      <c r="A43" s="38" t="s">
        <v>115</v>
      </c>
      <c r="B43" s="43" t="str">
        <f>N58</f>
        <v>49</v>
      </c>
      <c r="C43" s="46"/>
      <c r="D43" s="52"/>
      <c r="E43" s="50"/>
      <c r="F43" s="52"/>
      <c r="G43" s="50"/>
      <c r="H43" s="52"/>
      <c r="I43" s="50"/>
      <c r="J43" s="7"/>
    </row>
    <row r="44" spans="1:10" ht="16.5" thickBot="1" x14ac:dyDescent="0.3">
      <c r="A44" s="40"/>
      <c r="B44" s="63" t="str">
        <f>VLOOKUP(B43,S137:T336,2,FALSE)</f>
        <v>&gt; 41 °C</v>
      </c>
      <c r="C44" s="18">
        <f>VLOOKUP(B44,Apparent_data,2,FALSE)</f>
        <v>4</v>
      </c>
      <c r="D44" s="22"/>
      <c r="E44" s="51"/>
      <c r="F44" s="22"/>
      <c r="G44" s="51"/>
      <c r="H44" s="22"/>
      <c r="I44" s="51"/>
      <c r="J44" s="7"/>
    </row>
    <row r="45" spans="1:10" ht="16.5" hidden="1" thickBot="1" x14ac:dyDescent="0.3">
      <c r="A45" s="41"/>
      <c r="B45" s="19"/>
      <c r="C45" s="53">
        <f>1*C44</f>
        <v>4</v>
      </c>
      <c r="D45" s="22"/>
      <c r="E45" s="22">
        <f>2*E44</f>
        <v>0</v>
      </c>
      <c r="F45" s="22"/>
      <c r="G45" s="22">
        <f>3*G44</f>
        <v>0</v>
      </c>
      <c r="H45" s="22"/>
      <c r="I45" s="22">
        <f>4*I44</f>
        <v>0</v>
      </c>
      <c r="J45" s="7"/>
    </row>
    <row r="46" spans="1:10" ht="16.5" thickBot="1" x14ac:dyDescent="0.3">
      <c r="A46" s="88" t="s">
        <v>71</v>
      </c>
      <c r="B46" s="89"/>
      <c r="C46" s="71">
        <f>IF(C44="N/A","N/A",SUM(C45:I45))</f>
        <v>4</v>
      </c>
      <c r="D46" s="54"/>
      <c r="E46" s="54"/>
      <c r="F46" s="54"/>
      <c r="G46" s="54"/>
      <c r="H46" s="54"/>
      <c r="I46" s="54"/>
      <c r="J46" s="7"/>
    </row>
    <row r="47" spans="1:10" ht="15.75" thickBot="1" x14ac:dyDescent="0.3">
      <c r="A47" s="16"/>
      <c r="B47" s="15"/>
      <c r="C47" s="15"/>
      <c r="D47" s="15"/>
      <c r="E47" s="15"/>
      <c r="F47" s="15"/>
      <c r="G47" s="15"/>
      <c r="H47" s="15"/>
      <c r="I47" s="15"/>
      <c r="J47" s="7"/>
    </row>
    <row r="48" spans="1:10" ht="21" thickBot="1" x14ac:dyDescent="0.35">
      <c r="A48" s="68" t="s">
        <v>94</v>
      </c>
      <c r="B48" s="69"/>
      <c r="C48" s="67">
        <f>IF(C46="N/A","N/A",(C32+C38)*C46)</f>
        <v>72</v>
      </c>
      <c r="E48" s="15"/>
      <c r="F48" s="15"/>
      <c r="G48" s="15"/>
      <c r="H48" s="15"/>
      <c r="I48" s="15"/>
      <c r="J48" s="7"/>
    </row>
    <row r="49" spans="1:16" x14ac:dyDescent="0.25">
      <c r="A49" s="16"/>
      <c r="C49" s="15"/>
      <c r="D49" s="15"/>
      <c r="E49" s="15"/>
      <c r="F49" s="15"/>
      <c r="G49" s="15"/>
      <c r="H49" s="15"/>
      <c r="I49" s="15"/>
      <c r="J49" s="7"/>
    </row>
    <row r="50" spans="1:16" ht="37.5" customHeight="1" x14ac:dyDescent="0.35">
      <c r="A50" s="92" t="str">
        <f>IF(C48="N/A","Value outside of the range of this application",VLOOKUP(C48,O137:P336,2,FALSE))</f>
        <v>The onset of a heat induced illness is very likely and corrective action should be taken as soon as possible.</v>
      </c>
      <c r="B50" s="92"/>
      <c r="C50" s="92"/>
      <c r="D50" s="92"/>
      <c r="E50" s="92"/>
      <c r="F50" s="92"/>
      <c r="G50" s="92"/>
      <c r="H50" s="92"/>
      <c r="I50" s="24"/>
      <c r="J50" s="7"/>
    </row>
    <row r="51" spans="1:16" ht="15.75" x14ac:dyDescent="0.25">
      <c r="A51" s="25"/>
      <c r="B51" s="24"/>
      <c r="C51" s="24"/>
      <c r="D51" s="24"/>
      <c r="E51" s="24"/>
      <c r="F51" s="24"/>
      <c r="G51" s="24"/>
      <c r="H51" s="24"/>
      <c r="I51" s="24"/>
      <c r="J51" s="7"/>
    </row>
    <row r="52" spans="1:16" ht="15.75" x14ac:dyDescent="0.25">
      <c r="A52" s="23"/>
      <c r="B52" s="24"/>
      <c r="C52" s="24"/>
      <c r="D52" s="24"/>
      <c r="E52" s="24"/>
      <c r="F52" s="24"/>
      <c r="G52" s="24"/>
      <c r="H52" s="24"/>
      <c r="I52" s="24"/>
      <c r="J52" s="7"/>
    </row>
    <row r="53" spans="1:16" ht="15.75" x14ac:dyDescent="0.25">
      <c r="A53" s="23"/>
      <c r="B53" s="24"/>
      <c r="C53" s="24"/>
      <c r="D53" s="24"/>
      <c r="E53" s="24"/>
      <c r="F53" s="24"/>
      <c r="G53" s="24"/>
      <c r="H53" s="24"/>
      <c r="I53" s="24"/>
      <c r="J53" s="7"/>
    </row>
    <row r="54" spans="1:16" ht="45.75" customHeight="1" x14ac:dyDescent="0.25">
      <c r="A54" s="86" t="s">
        <v>151</v>
      </c>
      <c r="B54" s="87"/>
      <c r="C54" s="87"/>
      <c r="D54" s="87"/>
      <c r="E54" s="87"/>
      <c r="F54" s="87"/>
      <c r="G54" s="87"/>
      <c r="H54" s="87"/>
      <c r="I54" s="87"/>
      <c r="J54" s="7"/>
    </row>
    <row r="55" spans="1:16" ht="15.75" x14ac:dyDescent="0.25">
      <c r="A55" s="70" t="s">
        <v>150</v>
      </c>
      <c r="B55" s="26"/>
      <c r="C55" s="26"/>
      <c r="D55" s="26"/>
      <c r="E55" s="26"/>
      <c r="F55" s="26"/>
      <c r="G55" s="26"/>
      <c r="H55" s="26"/>
      <c r="I55" s="26"/>
      <c r="J55" s="27"/>
    </row>
    <row r="57" spans="1:16" ht="60" x14ac:dyDescent="0.25">
      <c r="K57" s="1" t="s">
        <v>1</v>
      </c>
      <c r="L57" s="1" t="s">
        <v>0</v>
      </c>
      <c r="M57" s="1" t="s">
        <v>2</v>
      </c>
      <c r="N57" s="1" t="s">
        <v>120</v>
      </c>
      <c r="O57" s="1" t="s">
        <v>3</v>
      </c>
      <c r="P57" s="1" t="s">
        <v>4</v>
      </c>
    </row>
    <row r="58" spans="1:16" x14ac:dyDescent="0.25">
      <c r="K58" s="2">
        <f>C41</f>
        <v>40</v>
      </c>
      <c r="L58">
        <f>C42</f>
        <v>41</v>
      </c>
      <c r="M58" s="36">
        <f>(P58-32)*0.555555556</f>
        <v>48.790503344587947</v>
      </c>
      <c r="N58" s="36" t="str">
        <f>TEXT(M58,0)</f>
        <v>49</v>
      </c>
      <c r="O58">
        <f>K58*(1.8)+32</f>
        <v>104</v>
      </c>
      <c r="P58" s="2">
        <f>-42.379+2.04901523*(O58)+10.14*(L58)-0.22475*(O58)*(L58)-0.00683783*(O58)^2-0.05481717*(L58)^2+0.00122874*(O58)^2*(L58)+0.00085282*(O58)*(L58)^2-0.00000199*(O58)^2*(L58)^2</f>
        <v>119.82290594999999</v>
      </c>
    </row>
    <row r="59" spans="1:16" x14ac:dyDescent="0.25">
      <c r="K59" s="47" t="s">
        <v>16</v>
      </c>
    </row>
    <row r="60" spans="1:16" x14ac:dyDescent="0.25">
      <c r="K60" t="s">
        <v>128</v>
      </c>
      <c r="L60">
        <v>0</v>
      </c>
    </row>
    <row r="61" spans="1:16" x14ac:dyDescent="0.25">
      <c r="K61" t="s">
        <v>99</v>
      </c>
      <c r="L61">
        <v>1</v>
      </c>
    </row>
    <row r="62" spans="1:16" x14ac:dyDescent="0.25">
      <c r="K62" t="s">
        <v>18</v>
      </c>
      <c r="L62">
        <v>2</v>
      </c>
    </row>
    <row r="63" spans="1:16" x14ac:dyDescent="0.25">
      <c r="K63" t="s">
        <v>19</v>
      </c>
      <c r="L63">
        <v>3</v>
      </c>
    </row>
    <row r="65" spans="11:12" x14ac:dyDescent="0.25">
      <c r="K65" s="47" t="s">
        <v>20</v>
      </c>
    </row>
    <row r="66" spans="11:12" x14ac:dyDescent="0.25">
      <c r="K66" t="s">
        <v>21</v>
      </c>
      <c r="L66">
        <v>0</v>
      </c>
    </row>
    <row r="67" spans="11:12" x14ac:dyDescent="0.25">
      <c r="K67" t="s">
        <v>129</v>
      </c>
      <c r="L67">
        <v>1</v>
      </c>
    </row>
    <row r="68" spans="11:12" x14ac:dyDescent="0.25">
      <c r="K68" t="s">
        <v>130</v>
      </c>
      <c r="L68">
        <v>2</v>
      </c>
    </row>
    <row r="69" spans="11:12" x14ac:dyDescent="0.25">
      <c r="K69" t="s">
        <v>96</v>
      </c>
      <c r="L69">
        <v>3</v>
      </c>
    </row>
    <row r="71" spans="11:12" x14ac:dyDescent="0.25">
      <c r="K71" s="47" t="s">
        <v>24</v>
      </c>
    </row>
    <row r="72" spans="11:12" x14ac:dyDescent="0.25">
      <c r="K72" t="s">
        <v>25</v>
      </c>
      <c r="L72">
        <v>0</v>
      </c>
    </row>
    <row r="73" spans="11:12" x14ac:dyDescent="0.25">
      <c r="K73" t="s">
        <v>26</v>
      </c>
      <c r="L73">
        <v>3</v>
      </c>
    </row>
    <row r="75" spans="11:12" x14ac:dyDescent="0.25">
      <c r="K75" s="47" t="s">
        <v>27</v>
      </c>
    </row>
    <row r="76" spans="11:12" x14ac:dyDescent="0.25">
      <c r="K76" t="s">
        <v>28</v>
      </c>
      <c r="L76">
        <v>1</v>
      </c>
    </row>
    <row r="77" spans="11:12" x14ac:dyDescent="0.25">
      <c r="K77" t="s">
        <v>29</v>
      </c>
      <c r="L77">
        <v>2</v>
      </c>
    </row>
    <row r="78" spans="11:12" x14ac:dyDescent="0.25">
      <c r="K78" t="s">
        <v>30</v>
      </c>
      <c r="L78">
        <v>3</v>
      </c>
    </row>
    <row r="80" spans="11:12" x14ac:dyDescent="0.25">
      <c r="K80" s="47" t="s">
        <v>31</v>
      </c>
    </row>
    <row r="81" spans="11:12" x14ac:dyDescent="0.25">
      <c r="K81" t="s">
        <v>32</v>
      </c>
      <c r="L81">
        <v>0</v>
      </c>
    </row>
    <row r="82" spans="11:12" x14ac:dyDescent="0.25">
      <c r="K82" t="s">
        <v>152</v>
      </c>
      <c r="L82">
        <v>1</v>
      </c>
    </row>
    <row r="83" spans="11:12" x14ac:dyDescent="0.25">
      <c r="K83" t="s">
        <v>153</v>
      </c>
      <c r="L83">
        <v>2</v>
      </c>
    </row>
    <row r="84" spans="11:12" x14ac:dyDescent="0.25">
      <c r="K84" t="s">
        <v>154</v>
      </c>
      <c r="L84">
        <v>3</v>
      </c>
    </row>
    <row r="86" spans="11:12" x14ac:dyDescent="0.25">
      <c r="K86" s="47" t="s">
        <v>34</v>
      </c>
    </row>
    <row r="87" spans="11:12" x14ac:dyDescent="0.25">
      <c r="K87" t="s">
        <v>131</v>
      </c>
      <c r="L87">
        <v>0</v>
      </c>
    </row>
    <row r="88" spans="11:12" x14ac:dyDescent="0.25">
      <c r="K88" t="s">
        <v>132</v>
      </c>
      <c r="L88">
        <v>1</v>
      </c>
    </row>
    <row r="89" spans="11:12" x14ac:dyDescent="0.25">
      <c r="K89" t="s">
        <v>36</v>
      </c>
      <c r="L89">
        <v>2</v>
      </c>
    </row>
    <row r="90" spans="11:12" x14ac:dyDescent="0.25">
      <c r="K90" t="s">
        <v>37</v>
      </c>
      <c r="L90">
        <v>3</v>
      </c>
    </row>
    <row r="92" spans="11:12" x14ac:dyDescent="0.25">
      <c r="K92" s="47" t="s">
        <v>38</v>
      </c>
    </row>
    <row r="93" spans="11:12" x14ac:dyDescent="0.25">
      <c r="K93" t="s">
        <v>124</v>
      </c>
      <c r="L93">
        <v>0</v>
      </c>
    </row>
    <row r="94" spans="11:12" x14ac:dyDescent="0.25">
      <c r="K94" s="48" t="s">
        <v>123</v>
      </c>
      <c r="L94">
        <v>1</v>
      </c>
    </row>
    <row r="95" spans="11:12" x14ac:dyDescent="0.25">
      <c r="K95" s="48" t="s">
        <v>40</v>
      </c>
      <c r="L95">
        <v>2</v>
      </c>
    </row>
    <row r="96" spans="11:12" x14ac:dyDescent="0.25">
      <c r="K96" s="48" t="s">
        <v>41</v>
      </c>
      <c r="L96">
        <v>3</v>
      </c>
    </row>
    <row r="97" spans="11:12" x14ac:dyDescent="0.25">
      <c r="K97" s="47"/>
    </row>
    <row r="98" spans="11:12" x14ac:dyDescent="0.25">
      <c r="K98" s="47" t="s">
        <v>42</v>
      </c>
    </row>
    <row r="99" spans="11:12" x14ac:dyDescent="0.25">
      <c r="K99" s="48" t="s">
        <v>43</v>
      </c>
      <c r="L99">
        <v>1</v>
      </c>
    </row>
    <row r="100" spans="11:12" x14ac:dyDescent="0.25">
      <c r="K100" s="48" t="s">
        <v>44</v>
      </c>
      <c r="L100">
        <v>2</v>
      </c>
    </row>
    <row r="101" spans="11:12" x14ac:dyDescent="0.25">
      <c r="K101" s="48" t="s">
        <v>45</v>
      </c>
      <c r="L101">
        <v>3</v>
      </c>
    </row>
    <row r="102" spans="11:12" x14ac:dyDescent="0.25">
      <c r="K102" s="47"/>
    </row>
    <row r="103" spans="11:12" x14ac:dyDescent="0.25">
      <c r="K103" s="47" t="s">
        <v>46</v>
      </c>
    </row>
    <row r="104" spans="11:12" x14ac:dyDescent="0.25">
      <c r="K104" s="48" t="s">
        <v>47</v>
      </c>
      <c r="L104">
        <v>0</v>
      </c>
    </row>
    <row r="105" spans="11:12" x14ac:dyDescent="0.25">
      <c r="K105" s="48" t="s">
        <v>48</v>
      </c>
      <c r="L105">
        <v>3</v>
      </c>
    </row>
    <row r="106" spans="11:12" x14ac:dyDescent="0.25">
      <c r="K106" s="47"/>
    </row>
    <row r="107" spans="11:12" x14ac:dyDescent="0.25">
      <c r="K107" s="47"/>
    </row>
    <row r="108" spans="11:12" x14ac:dyDescent="0.25">
      <c r="K108" s="47" t="s">
        <v>49</v>
      </c>
    </row>
    <row r="109" spans="11:12" x14ac:dyDescent="0.25">
      <c r="K109" s="48" t="s">
        <v>133</v>
      </c>
      <c r="L109">
        <v>0</v>
      </c>
    </row>
    <row r="110" spans="11:12" x14ac:dyDescent="0.25">
      <c r="K110" s="48" t="s">
        <v>134</v>
      </c>
      <c r="L110">
        <v>1</v>
      </c>
    </row>
    <row r="111" spans="11:12" x14ac:dyDescent="0.25">
      <c r="K111" s="48" t="s">
        <v>135</v>
      </c>
      <c r="L111">
        <v>2</v>
      </c>
    </row>
    <row r="112" spans="11:12" x14ac:dyDescent="0.25">
      <c r="K112" s="48" t="s">
        <v>52</v>
      </c>
      <c r="L112">
        <v>3</v>
      </c>
    </row>
    <row r="113" spans="11:12" x14ac:dyDescent="0.25">
      <c r="K113" s="47"/>
    </row>
    <row r="114" spans="11:12" x14ac:dyDescent="0.25">
      <c r="K114" s="47" t="s">
        <v>53</v>
      </c>
    </row>
    <row r="115" spans="11:12" x14ac:dyDescent="0.25">
      <c r="K115" s="47" t="s">
        <v>32</v>
      </c>
      <c r="L115">
        <v>0</v>
      </c>
    </row>
    <row r="116" spans="11:12" x14ac:dyDescent="0.25">
      <c r="K116" s="48" t="s">
        <v>136</v>
      </c>
      <c r="L116">
        <v>1</v>
      </c>
    </row>
    <row r="117" spans="11:12" x14ac:dyDescent="0.25">
      <c r="K117" s="47" t="s">
        <v>137</v>
      </c>
      <c r="L117">
        <v>2</v>
      </c>
    </row>
    <row r="118" spans="11:12" x14ac:dyDescent="0.25">
      <c r="K118" s="48" t="s">
        <v>100</v>
      </c>
      <c r="L118">
        <v>3</v>
      </c>
    </row>
    <row r="119" spans="11:12" x14ac:dyDescent="0.25">
      <c r="K119" s="47"/>
    </row>
    <row r="120" spans="11:12" x14ac:dyDescent="0.25">
      <c r="K120" s="47"/>
    </row>
    <row r="121" spans="11:12" x14ac:dyDescent="0.25">
      <c r="K121" s="47" t="s">
        <v>56</v>
      </c>
    </row>
    <row r="122" spans="11:12" x14ac:dyDescent="0.25">
      <c r="K122" t="s">
        <v>57</v>
      </c>
      <c r="L122">
        <v>0</v>
      </c>
    </row>
    <row r="123" spans="11:12" x14ac:dyDescent="0.25">
      <c r="K123" t="s">
        <v>58</v>
      </c>
      <c r="L123">
        <v>3</v>
      </c>
    </row>
    <row r="125" spans="11:12" x14ac:dyDescent="0.25">
      <c r="K125" s="47" t="s">
        <v>60</v>
      </c>
    </row>
    <row r="126" spans="11:12" x14ac:dyDescent="0.25">
      <c r="K126" t="s">
        <v>101</v>
      </c>
      <c r="L126">
        <v>2</v>
      </c>
    </row>
    <row r="127" spans="11:12" x14ac:dyDescent="0.25">
      <c r="K127" t="s">
        <v>102</v>
      </c>
      <c r="L127">
        <v>4</v>
      </c>
    </row>
    <row r="128" spans="11:12" x14ac:dyDescent="0.25">
      <c r="K128" t="s">
        <v>103</v>
      </c>
      <c r="L128">
        <v>6</v>
      </c>
    </row>
    <row r="130" spans="11:20" x14ac:dyDescent="0.25">
      <c r="K130" s="47" t="s">
        <v>104</v>
      </c>
    </row>
    <row r="131" spans="11:20" x14ac:dyDescent="0.25">
      <c r="K131" t="s">
        <v>119</v>
      </c>
      <c r="L131">
        <v>0</v>
      </c>
    </row>
    <row r="132" spans="11:20" x14ac:dyDescent="0.25">
      <c r="K132" t="s">
        <v>138</v>
      </c>
      <c r="L132">
        <v>1</v>
      </c>
    </row>
    <row r="133" spans="11:20" x14ac:dyDescent="0.25">
      <c r="K133" t="s">
        <v>105</v>
      </c>
      <c r="L133">
        <v>2</v>
      </c>
    </row>
    <row r="134" spans="11:20" x14ac:dyDescent="0.25">
      <c r="K134" t="s">
        <v>106</v>
      </c>
      <c r="L134">
        <v>3</v>
      </c>
    </row>
    <row r="136" spans="11:20" x14ac:dyDescent="0.25">
      <c r="K136" t="s">
        <v>110</v>
      </c>
    </row>
    <row r="137" spans="11:20" x14ac:dyDescent="0.25">
      <c r="K137" t="s">
        <v>111</v>
      </c>
      <c r="L137">
        <v>1</v>
      </c>
      <c r="O137">
        <v>1</v>
      </c>
      <c r="P137" t="s">
        <v>126</v>
      </c>
      <c r="R137">
        <v>1</v>
      </c>
      <c r="S137" t="str">
        <f>TEXT(R137,0)</f>
        <v>1</v>
      </c>
      <c r="T137" t="s">
        <v>111</v>
      </c>
    </row>
    <row r="138" spans="11:20" x14ac:dyDescent="0.25">
      <c r="K138" t="s">
        <v>112</v>
      </c>
      <c r="L138">
        <v>2</v>
      </c>
      <c r="O138">
        <v>2</v>
      </c>
      <c r="P138" t="s">
        <v>126</v>
      </c>
      <c r="R138">
        <v>2</v>
      </c>
      <c r="S138" t="str">
        <f t="shared" ref="S138:S186" si="0">TEXT(R138,0)</f>
        <v>2</v>
      </c>
      <c r="T138" t="s">
        <v>111</v>
      </c>
    </row>
    <row r="139" spans="11:20" x14ac:dyDescent="0.25">
      <c r="K139" t="s">
        <v>113</v>
      </c>
      <c r="L139">
        <v>3</v>
      </c>
      <c r="O139">
        <v>3</v>
      </c>
      <c r="P139" t="s">
        <v>126</v>
      </c>
      <c r="R139">
        <v>3</v>
      </c>
      <c r="S139" t="str">
        <f t="shared" si="0"/>
        <v>3</v>
      </c>
      <c r="T139" t="s">
        <v>111</v>
      </c>
    </row>
    <row r="140" spans="11:20" x14ac:dyDescent="0.25">
      <c r="K140" t="s">
        <v>114</v>
      </c>
      <c r="L140">
        <v>4</v>
      </c>
      <c r="O140">
        <v>4</v>
      </c>
      <c r="P140" t="s">
        <v>126</v>
      </c>
      <c r="R140">
        <v>4</v>
      </c>
      <c r="S140" t="str">
        <f t="shared" si="0"/>
        <v>4</v>
      </c>
      <c r="T140" t="s">
        <v>111</v>
      </c>
    </row>
    <row r="141" spans="11:20" x14ac:dyDescent="0.25">
      <c r="K141" t="s">
        <v>139</v>
      </c>
      <c r="L141" t="s">
        <v>140</v>
      </c>
      <c r="O141">
        <v>5</v>
      </c>
      <c r="P141" t="s">
        <v>126</v>
      </c>
      <c r="R141">
        <v>5</v>
      </c>
      <c r="S141" t="str">
        <f t="shared" si="0"/>
        <v>5</v>
      </c>
      <c r="T141" t="s">
        <v>111</v>
      </c>
    </row>
    <row r="142" spans="11:20" x14ac:dyDescent="0.25">
      <c r="O142">
        <v>6</v>
      </c>
      <c r="P142" t="s">
        <v>126</v>
      </c>
      <c r="R142">
        <v>6</v>
      </c>
      <c r="S142" t="str">
        <f t="shared" si="0"/>
        <v>6</v>
      </c>
      <c r="T142" t="s">
        <v>111</v>
      </c>
    </row>
    <row r="143" spans="11:20" x14ac:dyDescent="0.25">
      <c r="O143">
        <v>7</v>
      </c>
      <c r="P143" t="s">
        <v>126</v>
      </c>
      <c r="R143">
        <v>7</v>
      </c>
      <c r="S143" t="str">
        <f t="shared" si="0"/>
        <v>7</v>
      </c>
      <c r="T143" t="s">
        <v>111</v>
      </c>
    </row>
    <row r="144" spans="11:20" x14ac:dyDescent="0.25">
      <c r="O144">
        <v>8</v>
      </c>
      <c r="P144" t="s">
        <v>126</v>
      </c>
      <c r="R144">
        <v>8</v>
      </c>
      <c r="S144" t="str">
        <f t="shared" si="0"/>
        <v>8</v>
      </c>
      <c r="T144" t="s">
        <v>111</v>
      </c>
    </row>
    <row r="145" spans="15:20" x14ac:dyDescent="0.25">
      <c r="O145">
        <v>9</v>
      </c>
      <c r="P145" t="s">
        <v>126</v>
      </c>
      <c r="R145">
        <v>9</v>
      </c>
      <c r="S145" t="str">
        <f t="shared" si="0"/>
        <v>9</v>
      </c>
      <c r="T145" t="s">
        <v>111</v>
      </c>
    </row>
    <row r="146" spans="15:20" x14ac:dyDescent="0.25">
      <c r="O146">
        <v>10</v>
      </c>
      <c r="P146" t="s">
        <v>126</v>
      </c>
      <c r="R146">
        <v>10</v>
      </c>
      <c r="S146" t="str">
        <f t="shared" si="0"/>
        <v>10</v>
      </c>
      <c r="T146" t="s">
        <v>111</v>
      </c>
    </row>
    <row r="147" spans="15:20" x14ac:dyDescent="0.25">
      <c r="O147">
        <v>11</v>
      </c>
      <c r="P147" t="s">
        <v>126</v>
      </c>
      <c r="R147">
        <v>11</v>
      </c>
      <c r="S147" t="str">
        <f t="shared" si="0"/>
        <v>11</v>
      </c>
      <c r="T147" t="s">
        <v>111</v>
      </c>
    </row>
    <row r="148" spans="15:20" x14ac:dyDescent="0.25">
      <c r="O148">
        <v>12</v>
      </c>
      <c r="P148" t="s">
        <v>126</v>
      </c>
      <c r="R148">
        <v>12</v>
      </c>
      <c r="S148" t="str">
        <f t="shared" si="0"/>
        <v>12</v>
      </c>
      <c r="T148" t="s">
        <v>111</v>
      </c>
    </row>
    <row r="149" spans="15:20" x14ac:dyDescent="0.25">
      <c r="O149">
        <v>13</v>
      </c>
      <c r="P149" t="s">
        <v>126</v>
      </c>
      <c r="R149">
        <v>13</v>
      </c>
      <c r="S149" t="str">
        <f t="shared" si="0"/>
        <v>13</v>
      </c>
      <c r="T149" t="s">
        <v>111</v>
      </c>
    </row>
    <row r="150" spans="15:20" x14ac:dyDescent="0.25">
      <c r="O150">
        <v>14</v>
      </c>
      <c r="P150" t="s">
        <v>126</v>
      </c>
      <c r="R150">
        <v>14</v>
      </c>
      <c r="S150" t="str">
        <f t="shared" si="0"/>
        <v>14</v>
      </c>
      <c r="T150" t="s">
        <v>111</v>
      </c>
    </row>
    <row r="151" spans="15:20" x14ac:dyDescent="0.25">
      <c r="O151">
        <v>15</v>
      </c>
      <c r="P151" t="s">
        <v>126</v>
      </c>
      <c r="R151">
        <v>15</v>
      </c>
      <c r="S151" t="str">
        <f t="shared" si="0"/>
        <v>15</v>
      </c>
      <c r="T151" t="s">
        <v>111</v>
      </c>
    </row>
    <row r="152" spans="15:20" x14ac:dyDescent="0.25">
      <c r="O152">
        <v>16</v>
      </c>
      <c r="P152" t="s">
        <v>126</v>
      </c>
      <c r="R152">
        <v>16</v>
      </c>
      <c r="S152" t="str">
        <f t="shared" si="0"/>
        <v>16</v>
      </c>
      <c r="T152" t="s">
        <v>111</v>
      </c>
    </row>
    <row r="153" spans="15:20" x14ac:dyDescent="0.25">
      <c r="O153">
        <v>17</v>
      </c>
      <c r="P153" t="s">
        <v>126</v>
      </c>
      <c r="R153">
        <v>17</v>
      </c>
      <c r="S153" t="str">
        <f t="shared" si="0"/>
        <v>17</v>
      </c>
      <c r="T153" t="s">
        <v>111</v>
      </c>
    </row>
    <row r="154" spans="15:20" x14ac:dyDescent="0.25">
      <c r="O154">
        <v>18</v>
      </c>
      <c r="P154" t="s">
        <v>126</v>
      </c>
      <c r="R154">
        <v>18</v>
      </c>
      <c r="S154" t="str">
        <f t="shared" si="0"/>
        <v>18</v>
      </c>
      <c r="T154" t="s">
        <v>111</v>
      </c>
    </row>
    <row r="155" spans="15:20" x14ac:dyDescent="0.25">
      <c r="O155">
        <v>19</v>
      </c>
      <c r="P155" t="s">
        <v>126</v>
      </c>
      <c r="R155">
        <v>19</v>
      </c>
      <c r="S155" t="str">
        <f t="shared" si="0"/>
        <v>19</v>
      </c>
      <c r="T155" t="s">
        <v>111</v>
      </c>
    </row>
    <row r="156" spans="15:20" x14ac:dyDescent="0.25">
      <c r="O156">
        <v>20</v>
      </c>
      <c r="P156" t="s">
        <v>126</v>
      </c>
      <c r="R156">
        <v>20</v>
      </c>
      <c r="S156" t="str">
        <f t="shared" si="0"/>
        <v>20</v>
      </c>
      <c r="T156" t="s">
        <v>111</v>
      </c>
    </row>
    <row r="157" spans="15:20" x14ac:dyDescent="0.25">
      <c r="O157">
        <v>21</v>
      </c>
      <c r="P157" t="s">
        <v>126</v>
      </c>
      <c r="R157">
        <v>21</v>
      </c>
      <c r="S157" t="str">
        <f t="shared" si="0"/>
        <v>21</v>
      </c>
      <c r="T157" t="s">
        <v>111</v>
      </c>
    </row>
    <row r="158" spans="15:20" x14ac:dyDescent="0.25">
      <c r="O158">
        <v>22</v>
      </c>
      <c r="P158" t="s">
        <v>126</v>
      </c>
      <c r="R158">
        <v>22</v>
      </c>
      <c r="S158" t="str">
        <f t="shared" si="0"/>
        <v>22</v>
      </c>
      <c r="T158" t="s">
        <v>111</v>
      </c>
    </row>
    <row r="159" spans="15:20" x14ac:dyDescent="0.25">
      <c r="O159">
        <v>23</v>
      </c>
      <c r="P159" t="s">
        <v>126</v>
      </c>
      <c r="R159">
        <v>23</v>
      </c>
      <c r="S159" t="str">
        <f t="shared" si="0"/>
        <v>23</v>
      </c>
      <c r="T159" t="s">
        <v>111</v>
      </c>
    </row>
    <row r="160" spans="15:20" x14ac:dyDescent="0.25">
      <c r="O160">
        <v>24</v>
      </c>
      <c r="P160" t="s">
        <v>126</v>
      </c>
      <c r="R160">
        <v>24</v>
      </c>
      <c r="S160" t="str">
        <f t="shared" si="0"/>
        <v>24</v>
      </c>
      <c r="T160" t="s">
        <v>111</v>
      </c>
    </row>
    <row r="161" spans="15:20" x14ac:dyDescent="0.25">
      <c r="O161">
        <v>25</v>
      </c>
      <c r="P161" t="s">
        <v>121</v>
      </c>
      <c r="R161">
        <v>25</v>
      </c>
      <c r="S161" t="str">
        <f t="shared" si="0"/>
        <v>25</v>
      </c>
      <c r="T161" t="s">
        <v>111</v>
      </c>
    </row>
    <row r="162" spans="15:20" x14ac:dyDescent="0.25">
      <c r="O162">
        <v>26</v>
      </c>
      <c r="P162" t="s">
        <v>121</v>
      </c>
      <c r="R162">
        <v>26</v>
      </c>
      <c r="S162" t="str">
        <f t="shared" si="0"/>
        <v>26</v>
      </c>
      <c r="T162" t="s">
        <v>111</v>
      </c>
    </row>
    <row r="163" spans="15:20" x14ac:dyDescent="0.25">
      <c r="O163">
        <v>27</v>
      </c>
      <c r="P163" t="s">
        <v>121</v>
      </c>
      <c r="R163">
        <v>27</v>
      </c>
      <c r="S163" t="str">
        <f t="shared" si="0"/>
        <v>27</v>
      </c>
      <c r="T163" t="s">
        <v>111</v>
      </c>
    </row>
    <row r="164" spans="15:20" x14ac:dyDescent="0.25">
      <c r="O164">
        <v>28</v>
      </c>
      <c r="P164" t="s">
        <v>121</v>
      </c>
      <c r="R164">
        <v>28</v>
      </c>
      <c r="S164" t="str">
        <f t="shared" si="0"/>
        <v>28</v>
      </c>
      <c r="T164" t="s">
        <v>112</v>
      </c>
    </row>
    <row r="165" spans="15:20" x14ac:dyDescent="0.25">
      <c r="O165">
        <v>29</v>
      </c>
      <c r="P165" t="s">
        <v>121</v>
      </c>
      <c r="R165">
        <v>29</v>
      </c>
      <c r="S165" t="str">
        <f t="shared" si="0"/>
        <v>29</v>
      </c>
      <c r="T165" t="s">
        <v>112</v>
      </c>
    </row>
    <row r="166" spans="15:20" x14ac:dyDescent="0.25">
      <c r="O166">
        <v>30</v>
      </c>
      <c r="P166" t="s">
        <v>121</v>
      </c>
      <c r="R166">
        <v>30</v>
      </c>
      <c r="S166" t="str">
        <f t="shared" si="0"/>
        <v>30</v>
      </c>
      <c r="T166" t="s">
        <v>112</v>
      </c>
    </row>
    <row r="167" spans="15:20" x14ac:dyDescent="0.25">
      <c r="O167">
        <v>31</v>
      </c>
      <c r="P167" t="s">
        <v>121</v>
      </c>
      <c r="R167">
        <v>31</v>
      </c>
      <c r="S167" t="str">
        <f t="shared" si="0"/>
        <v>31</v>
      </c>
      <c r="T167" t="s">
        <v>112</v>
      </c>
    </row>
    <row r="168" spans="15:20" x14ac:dyDescent="0.25">
      <c r="O168">
        <v>32</v>
      </c>
      <c r="P168" t="s">
        <v>121</v>
      </c>
      <c r="R168">
        <v>32</v>
      </c>
      <c r="S168" t="str">
        <f t="shared" si="0"/>
        <v>32</v>
      </c>
      <c r="T168" t="s">
        <v>112</v>
      </c>
    </row>
    <row r="169" spans="15:20" x14ac:dyDescent="0.25">
      <c r="O169">
        <v>33</v>
      </c>
      <c r="P169" t="s">
        <v>121</v>
      </c>
      <c r="R169">
        <v>33</v>
      </c>
      <c r="S169" t="str">
        <f t="shared" si="0"/>
        <v>33</v>
      </c>
      <c r="T169" t="s">
        <v>112</v>
      </c>
    </row>
    <row r="170" spans="15:20" x14ac:dyDescent="0.25">
      <c r="O170">
        <v>34</v>
      </c>
      <c r="P170" t="s">
        <v>121</v>
      </c>
      <c r="R170">
        <v>34</v>
      </c>
      <c r="S170" t="str">
        <f t="shared" si="0"/>
        <v>34</v>
      </c>
      <c r="T170" t="s">
        <v>113</v>
      </c>
    </row>
    <row r="171" spans="15:20" x14ac:dyDescent="0.25">
      <c r="O171">
        <v>35</v>
      </c>
      <c r="P171" t="s">
        <v>121</v>
      </c>
      <c r="R171">
        <v>35</v>
      </c>
      <c r="S171" t="str">
        <f t="shared" si="0"/>
        <v>35</v>
      </c>
      <c r="T171" t="s">
        <v>113</v>
      </c>
    </row>
    <row r="172" spans="15:20" x14ac:dyDescent="0.25">
      <c r="O172">
        <v>36</v>
      </c>
      <c r="P172" t="s">
        <v>121</v>
      </c>
      <c r="R172">
        <v>36</v>
      </c>
      <c r="S172" t="str">
        <f t="shared" si="0"/>
        <v>36</v>
      </c>
      <c r="T172" t="s">
        <v>113</v>
      </c>
    </row>
    <row r="173" spans="15:20" x14ac:dyDescent="0.25">
      <c r="O173">
        <v>37</v>
      </c>
      <c r="P173" t="s">
        <v>121</v>
      </c>
      <c r="R173">
        <v>37</v>
      </c>
      <c r="S173" t="str">
        <f t="shared" si="0"/>
        <v>37</v>
      </c>
      <c r="T173" t="s">
        <v>113</v>
      </c>
    </row>
    <row r="174" spans="15:20" x14ac:dyDescent="0.25">
      <c r="O174">
        <v>38</v>
      </c>
      <c r="P174" t="s">
        <v>121</v>
      </c>
      <c r="R174">
        <v>38</v>
      </c>
      <c r="S174" t="str">
        <f t="shared" si="0"/>
        <v>38</v>
      </c>
      <c r="T174" t="s">
        <v>113</v>
      </c>
    </row>
    <row r="175" spans="15:20" x14ac:dyDescent="0.25">
      <c r="O175">
        <v>39</v>
      </c>
      <c r="P175" t="s">
        <v>121</v>
      </c>
      <c r="R175">
        <v>39</v>
      </c>
      <c r="S175" t="str">
        <f t="shared" si="0"/>
        <v>39</v>
      </c>
      <c r="T175" t="s">
        <v>113</v>
      </c>
    </row>
    <row r="176" spans="15:20" x14ac:dyDescent="0.25">
      <c r="O176">
        <v>40</v>
      </c>
      <c r="P176" t="s">
        <v>121</v>
      </c>
      <c r="R176">
        <v>40</v>
      </c>
      <c r="S176" t="str">
        <f t="shared" si="0"/>
        <v>40</v>
      </c>
      <c r="T176" t="s">
        <v>113</v>
      </c>
    </row>
    <row r="177" spans="15:20" x14ac:dyDescent="0.25">
      <c r="O177">
        <v>41</v>
      </c>
      <c r="P177" t="s">
        <v>121</v>
      </c>
      <c r="R177">
        <v>41</v>
      </c>
      <c r="S177" t="str">
        <f t="shared" si="0"/>
        <v>41</v>
      </c>
      <c r="T177" t="s">
        <v>113</v>
      </c>
    </row>
    <row r="178" spans="15:20" x14ac:dyDescent="0.25">
      <c r="O178">
        <v>42</v>
      </c>
      <c r="P178" t="s">
        <v>121</v>
      </c>
      <c r="R178">
        <v>42</v>
      </c>
      <c r="S178" t="str">
        <f t="shared" si="0"/>
        <v>42</v>
      </c>
      <c r="T178" t="s">
        <v>114</v>
      </c>
    </row>
    <row r="179" spans="15:20" x14ac:dyDescent="0.25">
      <c r="O179">
        <v>43</v>
      </c>
      <c r="P179" t="s">
        <v>121</v>
      </c>
      <c r="R179">
        <v>43</v>
      </c>
      <c r="S179" t="str">
        <f t="shared" si="0"/>
        <v>43</v>
      </c>
      <c r="T179" t="s">
        <v>114</v>
      </c>
    </row>
    <row r="180" spans="15:20" x14ac:dyDescent="0.25">
      <c r="O180">
        <v>44</v>
      </c>
      <c r="P180" t="s">
        <v>121</v>
      </c>
      <c r="R180">
        <v>44</v>
      </c>
      <c r="S180" t="str">
        <f t="shared" si="0"/>
        <v>44</v>
      </c>
      <c r="T180" t="s">
        <v>114</v>
      </c>
    </row>
    <row r="181" spans="15:20" x14ac:dyDescent="0.25">
      <c r="O181">
        <v>45</v>
      </c>
      <c r="P181" t="s">
        <v>121</v>
      </c>
      <c r="R181">
        <v>45</v>
      </c>
      <c r="S181" t="str">
        <f t="shared" si="0"/>
        <v>45</v>
      </c>
      <c r="T181" t="s">
        <v>114</v>
      </c>
    </row>
    <row r="182" spans="15:20" x14ac:dyDescent="0.25">
      <c r="O182">
        <v>46</v>
      </c>
      <c r="P182" t="s">
        <v>121</v>
      </c>
      <c r="R182">
        <v>46</v>
      </c>
      <c r="S182" t="str">
        <f t="shared" si="0"/>
        <v>46</v>
      </c>
      <c r="T182" t="s">
        <v>114</v>
      </c>
    </row>
    <row r="183" spans="15:20" x14ac:dyDescent="0.25">
      <c r="O183">
        <v>47</v>
      </c>
      <c r="P183" t="s">
        <v>121</v>
      </c>
      <c r="R183">
        <v>47</v>
      </c>
      <c r="S183" t="str">
        <f t="shared" si="0"/>
        <v>47</v>
      </c>
      <c r="T183" t="s">
        <v>114</v>
      </c>
    </row>
    <row r="184" spans="15:20" x14ac:dyDescent="0.25">
      <c r="O184">
        <v>48</v>
      </c>
      <c r="P184" t="s">
        <v>121</v>
      </c>
      <c r="R184">
        <v>48</v>
      </c>
      <c r="S184" t="str">
        <f t="shared" si="0"/>
        <v>48</v>
      </c>
      <c r="T184" t="s">
        <v>114</v>
      </c>
    </row>
    <row r="185" spans="15:20" x14ac:dyDescent="0.25">
      <c r="O185">
        <v>49</v>
      </c>
      <c r="P185" t="s">
        <v>121</v>
      </c>
      <c r="R185">
        <v>49</v>
      </c>
      <c r="S185" t="str">
        <f t="shared" si="0"/>
        <v>49</v>
      </c>
      <c r="T185" t="s">
        <v>114</v>
      </c>
    </row>
    <row r="186" spans="15:20" x14ac:dyDescent="0.25">
      <c r="O186">
        <v>50</v>
      </c>
      <c r="P186" t="s">
        <v>121</v>
      </c>
      <c r="R186">
        <v>50</v>
      </c>
      <c r="S186" t="str">
        <f t="shared" si="0"/>
        <v>50</v>
      </c>
      <c r="T186" t="s">
        <v>114</v>
      </c>
    </row>
    <row r="187" spans="15:20" x14ac:dyDescent="0.25">
      <c r="O187">
        <v>51</v>
      </c>
      <c r="P187" t="s">
        <v>121</v>
      </c>
      <c r="R187">
        <v>51</v>
      </c>
      <c r="S187" t="str">
        <f t="shared" ref="S187:S196" si="1">TEXT(R187,0)</f>
        <v>51</v>
      </c>
      <c r="T187" t="s">
        <v>114</v>
      </c>
    </row>
    <row r="188" spans="15:20" x14ac:dyDescent="0.25">
      <c r="O188">
        <v>52</v>
      </c>
      <c r="P188" t="s">
        <v>121</v>
      </c>
      <c r="R188">
        <v>52</v>
      </c>
      <c r="S188" t="str">
        <f t="shared" si="1"/>
        <v>52</v>
      </c>
      <c r="T188" t="s">
        <v>114</v>
      </c>
    </row>
    <row r="189" spans="15:20" x14ac:dyDescent="0.25">
      <c r="O189">
        <v>53</v>
      </c>
      <c r="P189" t="s">
        <v>121</v>
      </c>
      <c r="R189">
        <v>53</v>
      </c>
      <c r="S189" t="str">
        <f t="shared" si="1"/>
        <v>53</v>
      </c>
      <c r="T189" t="s">
        <v>139</v>
      </c>
    </row>
    <row r="190" spans="15:20" x14ac:dyDescent="0.25">
      <c r="O190">
        <v>54</v>
      </c>
      <c r="P190" t="s">
        <v>121</v>
      </c>
      <c r="R190">
        <v>54</v>
      </c>
      <c r="S190" t="str">
        <f t="shared" si="1"/>
        <v>54</v>
      </c>
      <c r="T190" t="s">
        <v>139</v>
      </c>
    </row>
    <row r="191" spans="15:20" x14ac:dyDescent="0.25">
      <c r="O191">
        <v>55</v>
      </c>
      <c r="P191" t="s">
        <v>121</v>
      </c>
      <c r="R191">
        <v>55</v>
      </c>
      <c r="S191" t="str">
        <f t="shared" si="1"/>
        <v>55</v>
      </c>
      <c r="T191" t="s">
        <v>139</v>
      </c>
    </row>
    <row r="192" spans="15:20" x14ac:dyDescent="0.25">
      <c r="O192">
        <v>56</v>
      </c>
      <c r="P192" t="s">
        <v>121</v>
      </c>
      <c r="R192">
        <v>56</v>
      </c>
      <c r="S192" t="str">
        <f t="shared" si="1"/>
        <v>56</v>
      </c>
      <c r="T192" t="s">
        <v>139</v>
      </c>
    </row>
    <row r="193" spans="15:20" x14ac:dyDescent="0.25">
      <c r="O193">
        <v>57</v>
      </c>
      <c r="P193" t="s">
        <v>121</v>
      </c>
      <c r="R193">
        <v>57</v>
      </c>
      <c r="S193" t="str">
        <f t="shared" si="1"/>
        <v>57</v>
      </c>
      <c r="T193" t="s">
        <v>139</v>
      </c>
    </row>
    <row r="194" spans="15:20" x14ac:dyDescent="0.25">
      <c r="O194">
        <v>58</v>
      </c>
      <c r="P194" t="s">
        <v>121</v>
      </c>
      <c r="R194">
        <v>58</v>
      </c>
      <c r="S194" t="str">
        <f t="shared" si="1"/>
        <v>58</v>
      </c>
      <c r="T194" t="s">
        <v>139</v>
      </c>
    </row>
    <row r="195" spans="15:20" x14ac:dyDescent="0.25">
      <c r="O195">
        <v>59</v>
      </c>
      <c r="P195" t="s">
        <v>121</v>
      </c>
      <c r="R195">
        <v>59</v>
      </c>
      <c r="S195" t="str">
        <f t="shared" si="1"/>
        <v>59</v>
      </c>
      <c r="T195" t="s">
        <v>139</v>
      </c>
    </row>
    <row r="196" spans="15:20" x14ac:dyDescent="0.25">
      <c r="O196">
        <v>60</v>
      </c>
      <c r="P196" t="s">
        <v>122</v>
      </c>
      <c r="R196">
        <v>60</v>
      </c>
      <c r="S196" t="str">
        <f t="shared" si="1"/>
        <v>60</v>
      </c>
      <c r="T196" t="s">
        <v>139</v>
      </c>
    </row>
    <row r="197" spans="15:20" x14ac:dyDescent="0.25">
      <c r="O197">
        <v>61</v>
      </c>
      <c r="P197" t="s">
        <v>122</v>
      </c>
      <c r="R197">
        <v>61</v>
      </c>
      <c r="S197" t="str">
        <f t="shared" ref="S197:S209" si="2">TEXT(R197,0)</f>
        <v>61</v>
      </c>
      <c r="T197" t="s">
        <v>139</v>
      </c>
    </row>
    <row r="198" spans="15:20" x14ac:dyDescent="0.25">
      <c r="O198">
        <v>62</v>
      </c>
      <c r="P198" t="s">
        <v>122</v>
      </c>
      <c r="R198">
        <v>62</v>
      </c>
      <c r="S198" t="str">
        <f t="shared" si="2"/>
        <v>62</v>
      </c>
      <c r="T198" t="s">
        <v>139</v>
      </c>
    </row>
    <row r="199" spans="15:20" x14ac:dyDescent="0.25">
      <c r="O199">
        <v>63</v>
      </c>
      <c r="P199" t="s">
        <v>122</v>
      </c>
      <c r="R199">
        <v>63</v>
      </c>
      <c r="S199" t="str">
        <f t="shared" si="2"/>
        <v>63</v>
      </c>
      <c r="T199" t="s">
        <v>139</v>
      </c>
    </row>
    <row r="200" spans="15:20" x14ac:dyDescent="0.25">
      <c r="O200">
        <v>64</v>
      </c>
      <c r="P200" t="s">
        <v>122</v>
      </c>
      <c r="R200">
        <v>64</v>
      </c>
      <c r="S200" t="str">
        <f t="shared" si="2"/>
        <v>64</v>
      </c>
      <c r="T200" t="s">
        <v>139</v>
      </c>
    </row>
    <row r="201" spans="15:20" x14ac:dyDescent="0.25">
      <c r="O201">
        <v>65</v>
      </c>
      <c r="P201" t="s">
        <v>122</v>
      </c>
      <c r="R201">
        <v>65</v>
      </c>
      <c r="S201" t="str">
        <f t="shared" si="2"/>
        <v>65</v>
      </c>
      <c r="T201" t="s">
        <v>139</v>
      </c>
    </row>
    <row r="202" spans="15:20" x14ac:dyDescent="0.25">
      <c r="O202">
        <v>66</v>
      </c>
      <c r="P202" t="s">
        <v>122</v>
      </c>
      <c r="R202">
        <v>66</v>
      </c>
      <c r="S202" t="str">
        <f t="shared" si="2"/>
        <v>66</v>
      </c>
      <c r="T202" t="s">
        <v>139</v>
      </c>
    </row>
    <row r="203" spans="15:20" x14ac:dyDescent="0.25">
      <c r="O203">
        <v>67</v>
      </c>
      <c r="P203" t="s">
        <v>122</v>
      </c>
      <c r="R203">
        <v>67</v>
      </c>
      <c r="S203" t="str">
        <f t="shared" si="2"/>
        <v>67</v>
      </c>
      <c r="T203" t="s">
        <v>139</v>
      </c>
    </row>
    <row r="204" spans="15:20" x14ac:dyDescent="0.25">
      <c r="O204">
        <v>68</v>
      </c>
      <c r="P204" t="s">
        <v>122</v>
      </c>
      <c r="R204">
        <v>68</v>
      </c>
      <c r="S204" t="str">
        <f t="shared" si="2"/>
        <v>68</v>
      </c>
      <c r="T204" t="s">
        <v>139</v>
      </c>
    </row>
    <row r="205" spans="15:20" x14ac:dyDescent="0.25">
      <c r="O205">
        <v>69</v>
      </c>
      <c r="P205" t="s">
        <v>122</v>
      </c>
      <c r="R205">
        <v>69</v>
      </c>
      <c r="S205" t="str">
        <f t="shared" si="2"/>
        <v>69</v>
      </c>
      <c r="T205" t="s">
        <v>139</v>
      </c>
    </row>
    <row r="206" spans="15:20" x14ac:dyDescent="0.25">
      <c r="O206">
        <v>70</v>
      </c>
      <c r="P206" t="s">
        <v>122</v>
      </c>
      <c r="R206">
        <v>70</v>
      </c>
      <c r="S206" t="str">
        <f t="shared" si="2"/>
        <v>70</v>
      </c>
      <c r="T206" t="s">
        <v>139</v>
      </c>
    </row>
    <row r="207" spans="15:20" x14ac:dyDescent="0.25">
      <c r="O207">
        <v>71</v>
      </c>
      <c r="P207" t="s">
        <v>122</v>
      </c>
      <c r="R207">
        <v>71</v>
      </c>
      <c r="S207" t="str">
        <f t="shared" si="2"/>
        <v>71</v>
      </c>
      <c r="T207" t="s">
        <v>139</v>
      </c>
    </row>
    <row r="208" spans="15:20" x14ac:dyDescent="0.25">
      <c r="O208">
        <v>72</v>
      </c>
      <c r="P208" t="s">
        <v>122</v>
      </c>
      <c r="R208">
        <v>72</v>
      </c>
      <c r="S208" t="str">
        <f t="shared" si="2"/>
        <v>72</v>
      </c>
      <c r="T208" t="s">
        <v>139</v>
      </c>
    </row>
    <row r="209" spans="15:20" x14ac:dyDescent="0.25">
      <c r="O209">
        <v>73</v>
      </c>
      <c r="P209" t="s">
        <v>122</v>
      </c>
      <c r="R209">
        <v>73</v>
      </c>
      <c r="S209" t="str">
        <f t="shared" si="2"/>
        <v>73</v>
      </c>
      <c r="T209" t="s">
        <v>139</v>
      </c>
    </row>
    <row r="210" spans="15:20" x14ac:dyDescent="0.25">
      <c r="O210">
        <v>74</v>
      </c>
      <c r="P210" t="s">
        <v>122</v>
      </c>
      <c r="R210">
        <v>74</v>
      </c>
      <c r="S210" t="str">
        <f t="shared" ref="S210:S260" si="3">TEXT(R210,0)</f>
        <v>74</v>
      </c>
      <c r="T210" t="s">
        <v>139</v>
      </c>
    </row>
    <row r="211" spans="15:20" x14ac:dyDescent="0.25">
      <c r="O211">
        <v>75</v>
      </c>
      <c r="P211" t="s">
        <v>122</v>
      </c>
      <c r="R211">
        <v>75</v>
      </c>
      <c r="S211" t="str">
        <f t="shared" si="3"/>
        <v>75</v>
      </c>
      <c r="T211" t="s">
        <v>139</v>
      </c>
    </row>
    <row r="212" spans="15:20" x14ac:dyDescent="0.25">
      <c r="O212">
        <v>76</v>
      </c>
      <c r="P212" t="s">
        <v>122</v>
      </c>
      <c r="R212">
        <v>76</v>
      </c>
      <c r="S212" t="str">
        <f t="shared" si="3"/>
        <v>76</v>
      </c>
      <c r="T212" t="s">
        <v>139</v>
      </c>
    </row>
    <row r="213" spans="15:20" x14ac:dyDescent="0.25">
      <c r="O213">
        <v>77</v>
      </c>
      <c r="P213" t="s">
        <v>122</v>
      </c>
      <c r="R213">
        <v>77</v>
      </c>
      <c r="S213" t="str">
        <f t="shared" si="3"/>
        <v>77</v>
      </c>
      <c r="T213" t="s">
        <v>139</v>
      </c>
    </row>
    <row r="214" spans="15:20" x14ac:dyDescent="0.25">
      <c r="O214">
        <v>78</v>
      </c>
      <c r="P214" t="s">
        <v>122</v>
      </c>
      <c r="R214">
        <v>78</v>
      </c>
      <c r="S214" t="str">
        <f t="shared" si="3"/>
        <v>78</v>
      </c>
      <c r="T214" t="s">
        <v>139</v>
      </c>
    </row>
    <row r="215" spans="15:20" x14ac:dyDescent="0.25">
      <c r="O215">
        <v>79</v>
      </c>
      <c r="P215" t="s">
        <v>122</v>
      </c>
      <c r="R215">
        <v>79</v>
      </c>
      <c r="S215" t="str">
        <f t="shared" si="3"/>
        <v>79</v>
      </c>
      <c r="T215" t="s">
        <v>139</v>
      </c>
    </row>
    <row r="216" spans="15:20" x14ac:dyDescent="0.25">
      <c r="O216">
        <v>80</v>
      </c>
      <c r="P216" t="s">
        <v>122</v>
      </c>
      <c r="R216">
        <v>80</v>
      </c>
      <c r="S216" t="str">
        <f t="shared" si="3"/>
        <v>80</v>
      </c>
      <c r="T216" t="s">
        <v>139</v>
      </c>
    </row>
    <row r="217" spans="15:20" x14ac:dyDescent="0.25">
      <c r="O217">
        <v>81</v>
      </c>
      <c r="P217" t="s">
        <v>122</v>
      </c>
      <c r="R217">
        <v>81</v>
      </c>
      <c r="S217" t="str">
        <f t="shared" si="3"/>
        <v>81</v>
      </c>
      <c r="T217" t="s">
        <v>139</v>
      </c>
    </row>
    <row r="218" spans="15:20" x14ac:dyDescent="0.25">
      <c r="O218">
        <v>82</v>
      </c>
      <c r="P218" t="s">
        <v>122</v>
      </c>
      <c r="R218">
        <v>82</v>
      </c>
      <c r="S218" t="str">
        <f t="shared" si="3"/>
        <v>82</v>
      </c>
      <c r="T218" t="s">
        <v>139</v>
      </c>
    </row>
    <row r="219" spans="15:20" x14ac:dyDescent="0.25">
      <c r="O219">
        <v>83</v>
      </c>
      <c r="P219" t="s">
        <v>122</v>
      </c>
      <c r="R219">
        <v>83</v>
      </c>
      <c r="S219" t="str">
        <f t="shared" si="3"/>
        <v>83</v>
      </c>
      <c r="T219" t="s">
        <v>139</v>
      </c>
    </row>
    <row r="220" spans="15:20" x14ac:dyDescent="0.25">
      <c r="O220">
        <v>84</v>
      </c>
      <c r="P220" t="s">
        <v>122</v>
      </c>
      <c r="R220">
        <v>84</v>
      </c>
      <c r="S220" t="str">
        <f t="shared" si="3"/>
        <v>84</v>
      </c>
      <c r="T220" t="s">
        <v>139</v>
      </c>
    </row>
    <row r="221" spans="15:20" x14ac:dyDescent="0.25">
      <c r="O221">
        <v>85</v>
      </c>
      <c r="P221" t="s">
        <v>122</v>
      </c>
      <c r="R221">
        <v>85</v>
      </c>
      <c r="S221" t="str">
        <f t="shared" si="3"/>
        <v>85</v>
      </c>
      <c r="T221" t="s">
        <v>139</v>
      </c>
    </row>
    <row r="222" spans="15:20" x14ac:dyDescent="0.25">
      <c r="O222">
        <v>86</v>
      </c>
      <c r="P222" t="s">
        <v>122</v>
      </c>
      <c r="R222">
        <v>86</v>
      </c>
      <c r="S222" t="str">
        <f t="shared" si="3"/>
        <v>86</v>
      </c>
      <c r="T222" t="s">
        <v>139</v>
      </c>
    </row>
    <row r="223" spans="15:20" x14ac:dyDescent="0.25">
      <c r="O223">
        <v>87</v>
      </c>
      <c r="P223" t="s">
        <v>122</v>
      </c>
      <c r="R223">
        <v>87</v>
      </c>
      <c r="S223" t="str">
        <f t="shared" si="3"/>
        <v>87</v>
      </c>
      <c r="T223" t="s">
        <v>139</v>
      </c>
    </row>
    <row r="224" spans="15:20" x14ac:dyDescent="0.25">
      <c r="O224">
        <v>88</v>
      </c>
      <c r="P224" t="s">
        <v>122</v>
      </c>
      <c r="R224">
        <v>88</v>
      </c>
      <c r="S224" t="str">
        <f t="shared" si="3"/>
        <v>88</v>
      </c>
      <c r="T224" t="s">
        <v>139</v>
      </c>
    </row>
    <row r="225" spans="15:20" x14ac:dyDescent="0.25">
      <c r="O225">
        <v>89</v>
      </c>
      <c r="P225" t="s">
        <v>122</v>
      </c>
      <c r="R225">
        <v>89</v>
      </c>
      <c r="S225" t="str">
        <f t="shared" si="3"/>
        <v>89</v>
      </c>
      <c r="T225" t="s">
        <v>139</v>
      </c>
    </row>
    <row r="226" spans="15:20" x14ac:dyDescent="0.25">
      <c r="O226">
        <v>90</v>
      </c>
      <c r="P226" t="s">
        <v>122</v>
      </c>
      <c r="R226">
        <v>90</v>
      </c>
      <c r="S226" t="str">
        <f t="shared" si="3"/>
        <v>90</v>
      </c>
      <c r="T226" t="s">
        <v>139</v>
      </c>
    </row>
    <row r="227" spans="15:20" x14ac:dyDescent="0.25">
      <c r="O227">
        <v>91</v>
      </c>
      <c r="P227" t="s">
        <v>122</v>
      </c>
      <c r="R227">
        <v>91</v>
      </c>
      <c r="S227" t="str">
        <f t="shared" si="3"/>
        <v>91</v>
      </c>
      <c r="T227" t="s">
        <v>139</v>
      </c>
    </row>
    <row r="228" spans="15:20" x14ac:dyDescent="0.25">
      <c r="O228">
        <v>92</v>
      </c>
      <c r="P228" t="s">
        <v>122</v>
      </c>
      <c r="R228">
        <v>92</v>
      </c>
      <c r="S228" t="str">
        <f t="shared" si="3"/>
        <v>92</v>
      </c>
      <c r="T228" t="s">
        <v>139</v>
      </c>
    </row>
    <row r="229" spans="15:20" x14ac:dyDescent="0.25">
      <c r="O229">
        <v>93</v>
      </c>
      <c r="P229" t="s">
        <v>122</v>
      </c>
      <c r="R229">
        <v>93</v>
      </c>
      <c r="S229" t="str">
        <f t="shared" si="3"/>
        <v>93</v>
      </c>
      <c r="T229" t="s">
        <v>139</v>
      </c>
    </row>
    <row r="230" spans="15:20" x14ac:dyDescent="0.25">
      <c r="O230">
        <v>94</v>
      </c>
      <c r="P230" t="s">
        <v>122</v>
      </c>
      <c r="R230">
        <v>94</v>
      </c>
      <c r="S230" t="str">
        <f t="shared" si="3"/>
        <v>94</v>
      </c>
      <c r="T230" t="s">
        <v>139</v>
      </c>
    </row>
    <row r="231" spans="15:20" x14ac:dyDescent="0.25">
      <c r="O231">
        <v>95</v>
      </c>
      <c r="P231" t="s">
        <v>122</v>
      </c>
      <c r="R231">
        <v>95</v>
      </c>
      <c r="S231" t="str">
        <f t="shared" si="3"/>
        <v>95</v>
      </c>
      <c r="T231" t="s">
        <v>139</v>
      </c>
    </row>
    <row r="232" spans="15:20" x14ac:dyDescent="0.25">
      <c r="O232">
        <v>96</v>
      </c>
      <c r="P232" t="s">
        <v>122</v>
      </c>
      <c r="R232">
        <v>96</v>
      </c>
      <c r="S232" t="str">
        <f t="shared" si="3"/>
        <v>96</v>
      </c>
      <c r="T232" t="s">
        <v>139</v>
      </c>
    </row>
    <row r="233" spans="15:20" x14ac:dyDescent="0.25">
      <c r="O233">
        <v>97</v>
      </c>
      <c r="P233" t="s">
        <v>122</v>
      </c>
      <c r="R233">
        <v>97</v>
      </c>
      <c r="S233" t="str">
        <f t="shared" si="3"/>
        <v>97</v>
      </c>
      <c r="T233" t="s">
        <v>139</v>
      </c>
    </row>
    <row r="234" spans="15:20" x14ac:dyDescent="0.25">
      <c r="O234">
        <v>98</v>
      </c>
      <c r="P234" t="s">
        <v>122</v>
      </c>
      <c r="R234">
        <v>98</v>
      </c>
      <c r="S234" t="str">
        <f t="shared" si="3"/>
        <v>98</v>
      </c>
      <c r="T234" t="s">
        <v>139</v>
      </c>
    </row>
    <row r="235" spans="15:20" x14ac:dyDescent="0.25">
      <c r="O235">
        <v>99</v>
      </c>
      <c r="P235" t="s">
        <v>122</v>
      </c>
      <c r="R235">
        <v>99</v>
      </c>
      <c r="S235" t="str">
        <f t="shared" si="3"/>
        <v>99</v>
      </c>
      <c r="T235" t="s">
        <v>139</v>
      </c>
    </row>
    <row r="236" spans="15:20" x14ac:dyDescent="0.25">
      <c r="O236">
        <v>100</v>
      </c>
      <c r="P236" t="s">
        <v>122</v>
      </c>
      <c r="R236">
        <v>100</v>
      </c>
      <c r="S236" t="str">
        <f t="shared" si="3"/>
        <v>100</v>
      </c>
      <c r="T236" t="s">
        <v>139</v>
      </c>
    </row>
    <row r="237" spans="15:20" x14ac:dyDescent="0.25">
      <c r="O237">
        <v>101</v>
      </c>
      <c r="P237" t="s">
        <v>122</v>
      </c>
      <c r="R237">
        <v>101</v>
      </c>
      <c r="S237" t="str">
        <f t="shared" si="3"/>
        <v>101</v>
      </c>
      <c r="T237" t="s">
        <v>139</v>
      </c>
    </row>
    <row r="238" spans="15:20" x14ac:dyDescent="0.25">
      <c r="O238">
        <v>102</v>
      </c>
      <c r="P238" t="s">
        <v>122</v>
      </c>
      <c r="R238">
        <v>102</v>
      </c>
      <c r="S238" t="str">
        <f t="shared" si="3"/>
        <v>102</v>
      </c>
      <c r="T238" t="s">
        <v>139</v>
      </c>
    </row>
    <row r="239" spans="15:20" x14ac:dyDescent="0.25">
      <c r="O239">
        <v>103</v>
      </c>
      <c r="P239" t="s">
        <v>122</v>
      </c>
      <c r="R239">
        <v>103</v>
      </c>
      <c r="S239" t="str">
        <f t="shared" si="3"/>
        <v>103</v>
      </c>
      <c r="T239" t="s">
        <v>139</v>
      </c>
    </row>
    <row r="240" spans="15:20" x14ac:dyDescent="0.25">
      <c r="O240">
        <v>104</v>
      </c>
      <c r="P240" t="s">
        <v>122</v>
      </c>
      <c r="R240">
        <v>104</v>
      </c>
      <c r="S240" t="str">
        <f t="shared" si="3"/>
        <v>104</v>
      </c>
      <c r="T240" t="s">
        <v>139</v>
      </c>
    </row>
    <row r="241" spans="15:20" x14ac:dyDescent="0.25">
      <c r="O241">
        <v>105</v>
      </c>
      <c r="P241" t="s">
        <v>122</v>
      </c>
      <c r="R241">
        <v>105</v>
      </c>
      <c r="S241" t="str">
        <f t="shared" si="3"/>
        <v>105</v>
      </c>
      <c r="T241" t="s">
        <v>139</v>
      </c>
    </row>
    <row r="242" spans="15:20" x14ac:dyDescent="0.25">
      <c r="O242">
        <v>106</v>
      </c>
      <c r="P242" t="s">
        <v>122</v>
      </c>
      <c r="R242">
        <v>106</v>
      </c>
      <c r="S242" t="str">
        <f t="shared" si="3"/>
        <v>106</v>
      </c>
      <c r="T242" t="s">
        <v>139</v>
      </c>
    </row>
    <row r="243" spans="15:20" x14ac:dyDescent="0.25">
      <c r="O243">
        <v>107</v>
      </c>
      <c r="P243" t="s">
        <v>122</v>
      </c>
      <c r="R243">
        <v>107</v>
      </c>
      <c r="S243" t="str">
        <f t="shared" si="3"/>
        <v>107</v>
      </c>
      <c r="T243" t="s">
        <v>139</v>
      </c>
    </row>
    <row r="244" spans="15:20" x14ac:dyDescent="0.25">
      <c r="O244">
        <v>108</v>
      </c>
      <c r="P244" t="s">
        <v>122</v>
      </c>
      <c r="R244">
        <v>108</v>
      </c>
      <c r="S244" t="str">
        <f t="shared" si="3"/>
        <v>108</v>
      </c>
      <c r="T244" t="s">
        <v>139</v>
      </c>
    </row>
    <row r="245" spans="15:20" x14ac:dyDescent="0.25">
      <c r="O245">
        <v>109</v>
      </c>
      <c r="P245" t="s">
        <v>122</v>
      </c>
      <c r="R245">
        <v>109</v>
      </c>
      <c r="S245" t="str">
        <f t="shared" si="3"/>
        <v>109</v>
      </c>
      <c r="T245" t="s">
        <v>139</v>
      </c>
    </row>
    <row r="246" spans="15:20" x14ac:dyDescent="0.25">
      <c r="O246">
        <v>110</v>
      </c>
      <c r="P246" t="s">
        <v>122</v>
      </c>
      <c r="R246">
        <v>110</v>
      </c>
      <c r="S246" t="str">
        <f t="shared" si="3"/>
        <v>110</v>
      </c>
      <c r="T246" t="s">
        <v>139</v>
      </c>
    </row>
    <row r="247" spans="15:20" x14ac:dyDescent="0.25">
      <c r="O247">
        <v>111</v>
      </c>
      <c r="P247" t="s">
        <v>122</v>
      </c>
      <c r="R247">
        <v>111</v>
      </c>
      <c r="S247" t="str">
        <f t="shared" si="3"/>
        <v>111</v>
      </c>
      <c r="T247" t="s">
        <v>139</v>
      </c>
    </row>
    <row r="248" spans="15:20" x14ac:dyDescent="0.25">
      <c r="O248">
        <v>112</v>
      </c>
      <c r="P248" t="s">
        <v>122</v>
      </c>
      <c r="R248">
        <v>112</v>
      </c>
      <c r="S248" t="str">
        <f t="shared" si="3"/>
        <v>112</v>
      </c>
      <c r="T248" t="s">
        <v>139</v>
      </c>
    </row>
    <row r="249" spans="15:20" x14ac:dyDescent="0.25">
      <c r="O249">
        <v>113</v>
      </c>
      <c r="P249" t="s">
        <v>122</v>
      </c>
      <c r="R249">
        <v>113</v>
      </c>
      <c r="S249" t="str">
        <f t="shared" si="3"/>
        <v>113</v>
      </c>
      <c r="T249" t="s">
        <v>139</v>
      </c>
    </row>
    <row r="250" spans="15:20" x14ac:dyDescent="0.25">
      <c r="O250">
        <v>114</v>
      </c>
      <c r="P250" t="s">
        <v>122</v>
      </c>
      <c r="R250">
        <v>114</v>
      </c>
      <c r="S250" t="str">
        <f t="shared" si="3"/>
        <v>114</v>
      </c>
      <c r="T250" t="s">
        <v>139</v>
      </c>
    </row>
    <row r="251" spans="15:20" x14ac:dyDescent="0.25">
      <c r="O251">
        <v>115</v>
      </c>
      <c r="P251" t="s">
        <v>122</v>
      </c>
      <c r="R251">
        <v>115</v>
      </c>
      <c r="S251" t="str">
        <f t="shared" si="3"/>
        <v>115</v>
      </c>
      <c r="T251" t="s">
        <v>139</v>
      </c>
    </row>
    <row r="252" spans="15:20" x14ac:dyDescent="0.25">
      <c r="O252">
        <v>116</v>
      </c>
      <c r="P252" t="s">
        <v>122</v>
      </c>
      <c r="R252">
        <v>116</v>
      </c>
      <c r="S252" t="str">
        <f t="shared" si="3"/>
        <v>116</v>
      </c>
      <c r="T252" t="s">
        <v>139</v>
      </c>
    </row>
    <row r="253" spans="15:20" x14ac:dyDescent="0.25">
      <c r="O253">
        <v>117</v>
      </c>
      <c r="P253" t="s">
        <v>122</v>
      </c>
      <c r="R253">
        <v>117</v>
      </c>
      <c r="S253" t="str">
        <f t="shared" si="3"/>
        <v>117</v>
      </c>
      <c r="T253" t="s">
        <v>139</v>
      </c>
    </row>
    <row r="254" spans="15:20" x14ac:dyDescent="0.25">
      <c r="O254">
        <v>118</v>
      </c>
      <c r="P254" t="s">
        <v>122</v>
      </c>
      <c r="R254">
        <v>118</v>
      </c>
      <c r="S254" t="str">
        <f t="shared" si="3"/>
        <v>118</v>
      </c>
      <c r="T254" t="s">
        <v>139</v>
      </c>
    </row>
    <row r="255" spans="15:20" x14ac:dyDescent="0.25">
      <c r="O255">
        <v>119</v>
      </c>
      <c r="P255" t="s">
        <v>122</v>
      </c>
      <c r="R255">
        <v>119</v>
      </c>
      <c r="S255" t="str">
        <f t="shared" si="3"/>
        <v>119</v>
      </c>
      <c r="T255" t="s">
        <v>139</v>
      </c>
    </row>
    <row r="256" spans="15:20" x14ac:dyDescent="0.25">
      <c r="O256">
        <v>120</v>
      </c>
      <c r="P256" t="s">
        <v>122</v>
      </c>
      <c r="R256">
        <v>120</v>
      </c>
      <c r="S256" t="str">
        <f t="shared" si="3"/>
        <v>120</v>
      </c>
      <c r="T256" t="s">
        <v>139</v>
      </c>
    </row>
    <row r="257" spans="15:20" x14ac:dyDescent="0.25">
      <c r="O257">
        <v>121</v>
      </c>
      <c r="P257" t="s">
        <v>122</v>
      </c>
      <c r="R257">
        <v>121</v>
      </c>
      <c r="S257" t="str">
        <f t="shared" si="3"/>
        <v>121</v>
      </c>
      <c r="T257" t="s">
        <v>139</v>
      </c>
    </row>
    <row r="258" spans="15:20" x14ac:dyDescent="0.25">
      <c r="O258">
        <v>122</v>
      </c>
      <c r="P258" t="s">
        <v>122</v>
      </c>
      <c r="R258">
        <v>122</v>
      </c>
      <c r="S258" t="str">
        <f t="shared" si="3"/>
        <v>122</v>
      </c>
      <c r="T258" t="s">
        <v>139</v>
      </c>
    </row>
    <row r="259" spans="15:20" x14ac:dyDescent="0.25">
      <c r="O259">
        <v>123</v>
      </c>
      <c r="P259" t="s">
        <v>122</v>
      </c>
      <c r="R259">
        <v>123</v>
      </c>
      <c r="S259" t="str">
        <f t="shared" si="3"/>
        <v>123</v>
      </c>
      <c r="T259" t="s">
        <v>139</v>
      </c>
    </row>
    <row r="260" spans="15:20" x14ac:dyDescent="0.25">
      <c r="O260">
        <v>124</v>
      </c>
      <c r="P260" t="s">
        <v>122</v>
      </c>
      <c r="R260">
        <v>124</v>
      </c>
      <c r="S260" t="str">
        <f t="shared" si="3"/>
        <v>124</v>
      </c>
      <c r="T260" t="s">
        <v>139</v>
      </c>
    </row>
    <row r="261" spans="15:20" x14ac:dyDescent="0.25">
      <c r="O261">
        <v>125</v>
      </c>
      <c r="P261" t="s">
        <v>122</v>
      </c>
      <c r="R261">
        <v>125</v>
      </c>
      <c r="S261" t="str">
        <f t="shared" ref="S261:S308" si="4">TEXT(R261,0)</f>
        <v>125</v>
      </c>
      <c r="T261" t="s">
        <v>139</v>
      </c>
    </row>
    <row r="262" spans="15:20" x14ac:dyDescent="0.25">
      <c r="O262">
        <v>126</v>
      </c>
      <c r="P262" t="s">
        <v>122</v>
      </c>
      <c r="R262">
        <v>126</v>
      </c>
      <c r="S262" t="str">
        <f t="shared" si="4"/>
        <v>126</v>
      </c>
      <c r="T262" t="s">
        <v>139</v>
      </c>
    </row>
    <row r="263" spans="15:20" x14ac:dyDescent="0.25">
      <c r="O263">
        <v>127</v>
      </c>
      <c r="P263" t="s">
        <v>122</v>
      </c>
      <c r="R263">
        <v>127</v>
      </c>
      <c r="S263" t="str">
        <f t="shared" si="4"/>
        <v>127</v>
      </c>
      <c r="T263" t="s">
        <v>139</v>
      </c>
    </row>
    <row r="264" spans="15:20" x14ac:dyDescent="0.25">
      <c r="O264">
        <v>128</v>
      </c>
      <c r="P264" t="s">
        <v>122</v>
      </c>
      <c r="R264">
        <v>128</v>
      </c>
      <c r="S264" t="str">
        <f t="shared" si="4"/>
        <v>128</v>
      </c>
      <c r="T264" t="s">
        <v>139</v>
      </c>
    </row>
    <row r="265" spans="15:20" x14ac:dyDescent="0.25">
      <c r="O265">
        <v>129</v>
      </c>
      <c r="P265" t="s">
        <v>122</v>
      </c>
      <c r="R265">
        <v>129</v>
      </c>
      <c r="S265" t="str">
        <f t="shared" si="4"/>
        <v>129</v>
      </c>
      <c r="T265" t="s">
        <v>139</v>
      </c>
    </row>
    <row r="266" spans="15:20" x14ac:dyDescent="0.25">
      <c r="O266">
        <v>130</v>
      </c>
      <c r="P266" t="s">
        <v>122</v>
      </c>
      <c r="R266">
        <v>130</v>
      </c>
      <c r="S266" t="str">
        <f t="shared" si="4"/>
        <v>130</v>
      </c>
      <c r="T266" t="s">
        <v>139</v>
      </c>
    </row>
    <row r="267" spans="15:20" x14ac:dyDescent="0.25">
      <c r="O267">
        <v>131</v>
      </c>
      <c r="P267" t="s">
        <v>122</v>
      </c>
      <c r="R267">
        <v>131</v>
      </c>
      <c r="S267" t="str">
        <f t="shared" si="4"/>
        <v>131</v>
      </c>
      <c r="T267" t="s">
        <v>139</v>
      </c>
    </row>
    <row r="268" spans="15:20" x14ac:dyDescent="0.25">
      <c r="O268">
        <v>132</v>
      </c>
      <c r="P268" t="s">
        <v>122</v>
      </c>
      <c r="R268">
        <v>132</v>
      </c>
      <c r="S268" t="str">
        <f t="shared" si="4"/>
        <v>132</v>
      </c>
      <c r="T268" t="s">
        <v>139</v>
      </c>
    </row>
    <row r="269" spans="15:20" x14ac:dyDescent="0.25">
      <c r="O269">
        <v>133</v>
      </c>
      <c r="P269" t="s">
        <v>122</v>
      </c>
      <c r="R269">
        <v>133</v>
      </c>
      <c r="S269" t="str">
        <f t="shared" si="4"/>
        <v>133</v>
      </c>
      <c r="T269" t="s">
        <v>139</v>
      </c>
    </row>
    <row r="270" spans="15:20" x14ac:dyDescent="0.25">
      <c r="O270">
        <v>134</v>
      </c>
      <c r="P270" t="s">
        <v>122</v>
      </c>
      <c r="R270">
        <v>134</v>
      </c>
      <c r="S270" t="str">
        <f t="shared" si="4"/>
        <v>134</v>
      </c>
      <c r="T270" t="s">
        <v>139</v>
      </c>
    </row>
    <row r="271" spans="15:20" x14ac:dyDescent="0.25">
      <c r="O271">
        <v>135</v>
      </c>
      <c r="P271" t="s">
        <v>122</v>
      </c>
      <c r="R271">
        <v>135</v>
      </c>
      <c r="S271" t="str">
        <f t="shared" si="4"/>
        <v>135</v>
      </c>
      <c r="T271" t="s">
        <v>139</v>
      </c>
    </row>
    <row r="272" spans="15:20" x14ac:dyDescent="0.25">
      <c r="O272">
        <v>136</v>
      </c>
      <c r="P272" t="s">
        <v>122</v>
      </c>
      <c r="R272">
        <v>136</v>
      </c>
      <c r="S272" t="str">
        <f t="shared" si="4"/>
        <v>136</v>
      </c>
      <c r="T272" t="s">
        <v>139</v>
      </c>
    </row>
    <row r="273" spans="15:20" x14ac:dyDescent="0.25">
      <c r="O273">
        <v>137</v>
      </c>
      <c r="P273" t="s">
        <v>122</v>
      </c>
      <c r="R273">
        <v>137</v>
      </c>
      <c r="S273" t="str">
        <f t="shared" si="4"/>
        <v>137</v>
      </c>
      <c r="T273" t="s">
        <v>139</v>
      </c>
    </row>
    <row r="274" spans="15:20" x14ac:dyDescent="0.25">
      <c r="O274">
        <v>138</v>
      </c>
      <c r="P274" t="s">
        <v>122</v>
      </c>
      <c r="R274">
        <v>138</v>
      </c>
      <c r="S274" t="str">
        <f t="shared" si="4"/>
        <v>138</v>
      </c>
      <c r="T274" t="s">
        <v>139</v>
      </c>
    </row>
    <row r="275" spans="15:20" x14ac:dyDescent="0.25">
      <c r="O275">
        <v>139</v>
      </c>
      <c r="P275" t="s">
        <v>122</v>
      </c>
      <c r="R275">
        <v>139</v>
      </c>
      <c r="S275" t="str">
        <f t="shared" si="4"/>
        <v>139</v>
      </c>
      <c r="T275" t="s">
        <v>139</v>
      </c>
    </row>
    <row r="276" spans="15:20" x14ac:dyDescent="0.25">
      <c r="O276">
        <v>140</v>
      </c>
      <c r="P276" t="s">
        <v>122</v>
      </c>
      <c r="R276">
        <v>140</v>
      </c>
      <c r="S276" t="str">
        <f t="shared" si="4"/>
        <v>140</v>
      </c>
      <c r="T276" t="s">
        <v>139</v>
      </c>
    </row>
    <row r="277" spans="15:20" x14ac:dyDescent="0.25">
      <c r="O277">
        <v>141</v>
      </c>
      <c r="P277" t="s">
        <v>122</v>
      </c>
      <c r="R277">
        <v>141</v>
      </c>
      <c r="S277" t="str">
        <f t="shared" si="4"/>
        <v>141</v>
      </c>
      <c r="T277" t="s">
        <v>139</v>
      </c>
    </row>
    <row r="278" spans="15:20" x14ac:dyDescent="0.25">
      <c r="O278">
        <v>142</v>
      </c>
      <c r="P278" t="s">
        <v>122</v>
      </c>
      <c r="R278">
        <v>142</v>
      </c>
      <c r="S278" t="str">
        <f t="shared" si="4"/>
        <v>142</v>
      </c>
      <c r="T278" t="s">
        <v>139</v>
      </c>
    </row>
    <row r="279" spans="15:20" x14ac:dyDescent="0.25">
      <c r="O279">
        <v>143</v>
      </c>
      <c r="P279" t="s">
        <v>122</v>
      </c>
      <c r="R279">
        <v>143</v>
      </c>
      <c r="S279" t="str">
        <f t="shared" si="4"/>
        <v>143</v>
      </c>
      <c r="T279" t="s">
        <v>139</v>
      </c>
    </row>
    <row r="280" spans="15:20" x14ac:dyDescent="0.25">
      <c r="O280">
        <v>144</v>
      </c>
      <c r="P280" t="s">
        <v>122</v>
      </c>
      <c r="R280">
        <v>144</v>
      </c>
      <c r="S280" t="str">
        <f t="shared" si="4"/>
        <v>144</v>
      </c>
      <c r="T280" t="s">
        <v>139</v>
      </c>
    </row>
    <row r="281" spans="15:20" x14ac:dyDescent="0.25">
      <c r="O281">
        <v>145</v>
      </c>
      <c r="P281" t="s">
        <v>122</v>
      </c>
      <c r="R281">
        <v>145</v>
      </c>
      <c r="S281" t="str">
        <f t="shared" si="4"/>
        <v>145</v>
      </c>
      <c r="T281" t="s">
        <v>139</v>
      </c>
    </row>
    <row r="282" spans="15:20" x14ac:dyDescent="0.25">
      <c r="O282">
        <v>146</v>
      </c>
      <c r="P282" t="s">
        <v>122</v>
      </c>
      <c r="R282">
        <v>146</v>
      </c>
      <c r="S282" t="str">
        <f t="shared" si="4"/>
        <v>146</v>
      </c>
      <c r="T282" t="s">
        <v>139</v>
      </c>
    </row>
    <row r="283" spans="15:20" x14ac:dyDescent="0.25">
      <c r="O283">
        <v>147</v>
      </c>
      <c r="P283" t="s">
        <v>122</v>
      </c>
      <c r="R283">
        <v>147</v>
      </c>
      <c r="S283" t="str">
        <f t="shared" si="4"/>
        <v>147</v>
      </c>
      <c r="T283" t="s">
        <v>139</v>
      </c>
    </row>
    <row r="284" spans="15:20" x14ac:dyDescent="0.25">
      <c r="O284">
        <v>148</v>
      </c>
      <c r="P284" t="s">
        <v>122</v>
      </c>
      <c r="R284">
        <v>148</v>
      </c>
      <c r="S284" t="str">
        <f t="shared" si="4"/>
        <v>148</v>
      </c>
      <c r="T284" t="s">
        <v>139</v>
      </c>
    </row>
    <row r="285" spans="15:20" x14ac:dyDescent="0.25">
      <c r="O285">
        <v>149</v>
      </c>
      <c r="P285" t="s">
        <v>122</v>
      </c>
      <c r="R285">
        <v>149</v>
      </c>
      <c r="S285" t="str">
        <f t="shared" si="4"/>
        <v>149</v>
      </c>
      <c r="T285" t="s">
        <v>139</v>
      </c>
    </row>
    <row r="286" spans="15:20" x14ac:dyDescent="0.25">
      <c r="O286">
        <v>150</v>
      </c>
      <c r="P286" t="s">
        <v>122</v>
      </c>
      <c r="R286">
        <v>150</v>
      </c>
      <c r="S286" t="str">
        <f t="shared" si="4"/>
        <v>150</v>
      </c>
      <c r="T286" t="s">
        <v>139</v>
      </c>
    </row>
    <row r="287" spans="15:20" x14ac:dyDescent="0.25">
      <c r="O287">
        <v>151</v>
      </c>
      <c r="P287" t="s">
        <v>122</v>
      </c>
      <c r="R287">
        <v>151</v>
      </c>
      <c r="S287" t="str">
        <f t="shared" si="4"/>
        <v>151</v>
      </c>
      <c r="T287" t="s">
        <v>139</v>
      </c>
    </row>
    <row r="288" spans="15:20" x14ac:dyDescent="0.25">
      <c r="O288">
        <v>152</v>
      </c>
      <c r="P288" t="s">
        <v>122</v>
      </c>
      <c r="R288">
        <v>152</v>
      </c>
      <c r="S288" t="str">
        <f t="shared" si="4"/>
        <v>152</v>
      </c>
      <c r="T288" t="s">
        <v>139</v>
      </c>
    </row>
    <row r="289" spans="15:20" x14ac:dyDescent="0.25">
      <c r="O289">
        <v>153</v>
      </c>
      <c r="P289" t="s">
        <v>122</v>
      </c>
      <c r="R289">
        <v>153</v>
      </c>
      <c r="S289" t="str">
        <f t="shared" si="4"/>
        <v>153</v>
      </c>
      <c r="T289" t="s">
        <v>139</v>
      </c>
    </row>
    <row r="290" spans="15:20" x14ac:dyDescent="0.25">
      <c r="O290">
        <v>154</v>
      </c>
      <c r="P290" t="s">
        <v>122</v>
      </c>
      <c r="R290">
        <v>154</v>
      </c>
      <c r="S290" t="str">
        <f t="shared" si="4"/>
        <v>154</v>
      </c>
      <c r="T290" t="s">
        <v>139</v>
      </c>
    </row>
    <row r="291" spans="15:20" x14ac:dyDescent="0.25">
      <c r="O291">
        <v>155</v>
      </c>
      <c r="P291" t="s">
        <v>122</v>
      </c>
      <c r="R291">
        <v>155</v>
      </c>
      <c r="S291" t="str">
        <f t="shared" si="4"/>
        <v>155</v>
      </c>
      <c r="T291" t="s">
        <v>139</v>
      </c>
    </row>
    <row r="292" spans="15:20" x14ac:dyDescent="0.25">
      <c r="O292">
        <v>156</v>
      </c>
      <c r="P292" t="s">
        <v>122</v>
      </c>
      <c r="R292">
        <v>156</v>
      </c>
      <c r="S292" t="str">
        <f t="shared" si="4"/>
        <v>156</v>
      </c>
      <c r="T292" t="s">
        <v>139</v>
      </c>
    </row>
    <row r="293" spans="15:20" x14ac:dyDescent="0.25">
      <c r="O293">
        <v>157</v>
      </c>
      <c r="P293" t="s">
        <v>122</v>
      </c>
      <c r="R293">
        <v>157</v>
      </c>
      <c r="S293" t="str">
        <f t="shared" si="4"/>
        <v>157</v>
      </c>
      <c r="T293" t="s">
        <v>139</v>
      </c>
    </row>
    <row r="294" spans="15:20" x14ac:dyDescent="0.25">
      <c r="O294">
        <v>158</v>
      </c>
      <c r="P294" t="s">
        <v>122</v>
      </c>
      <c r="R294">
        <v>158</v>
      </c>
      <c r="S294" t="str">
        <f t="shared" si="4"/>
        <v>158</v>
      </c>
      <c r="T294" t="s">
        <v>139</v>
      </c>
    </row>
    <row r="295" spans="15:20" x14ac:dyDescent="0.25">
      <c r="O295">
        <v>159</v>
      </c>
      <c r="P295" t="s">
        <v>122</v>
      </c>
      <c r="R295">
        <v>159</v>
      </c>
      <c r="S295" t="str">
        <f t="shared" si="4"/>
        <v>159</v>
      </c>
      <c r="T295" t="s">
        <v>139</v>
      </c>
    </row>
    <row r="296" spans="15:20" x14ac:dyDescent="0.25">
      <c r="O296">
        <v>160</v>
      </c>
      <c r="P296" t="s">
        <v>122</v>
      </c>
      <c r="R296">
        <v>160</v>
      </c>
      <c r="S296" t="str">
        <f t="shared" si="4"/>
        <v>160</v>
      </c>
      <c r="T296" t="s">
        <v>139</v>
      </c>
    </row>
    <row r="297" spans="15:20" x14ac:dyDescent="0.25">
      <c r="O297">
        <v>161</v>
      </c>
      <c r="P297" t="s">
        <v>122</v>
      </c>
      <c r="R297">
        <v>161</v>
      </c>
      <c r="S297" t="str">
        <f t="shared" si="4"/>
        <v>161</v>
      </c>
      <c r="T297" t="s">
        <v>139</v>
      </c>
    </row>
    <row r="298" spans="15:20" x14ac:dyDescent="0.25">
      <c r="O298">
        <v>162</v>
      </c>
      <c r="P298" t="s">
        <v>122</v>
      </c>
      <c r="R298">
        <v>162</v>
      </c>
      <c r="S298" t="str">
        <f t="shared" si="4"/>
        <v>162</v>
      </c>
      <c r="T298" t="s">
        <v>139</v>
      </c>
    </row>
    <row r="299" spans="15:20" x14ac:dyDescent="0.25">
      <c r="O299">
        <v>163</v>
      </c>
      <c r="P299" t="s">
        <v>122</v>
      </c>
      <c r="R299">
        <v>163</v>
      </c>
      <c r="S299" t="str">
        <f t="shared" si="4"/>
        <v>163</v>
      </c>
      <c r="T299" t="s">
        <v>139</v>
      </c>
    </row>
    <row r="300" spans="15:20" x14ac:dyDescent="0.25">
      <c r="O300">
        <v>164</v>
      </c>
      <c r="P300" t="s">
        <v>122</v>
      </c>
      <c r="R300">
        <v>164</v>
      </c>
      <c r="S300" t="str">
        <f t="shared" si="4"/>
        <v>164</v>
      </c>
      <c r="T300" t="s">
        <v>139</v>
      </c>
    </row>
    <row r="301" spans="15:20" x14ac:dyDescent="0.25">
      <c r="O301">
        <v>165</v>
      </c>
      <c r="P301" t="s">
        <v>122</v>
      </c>
      <c r="R301">
        <v>165</v>
      </c>
      <c r="S301" t="str">
        <f t="shared" si="4"/>
        <v>165</v>
      </c>
      <c r="T301" t="s">
        <v>139</v>
      </c>
    </row>
    <row r="302" spans="15:20" x14ac:dyDescent="0.25">
      <c r="O302">
        <v>166</v>
      </c>
      <c r="P302" t="s">
        <v>122</v>
      </c>
      <c r="R302">
        <v>166</v>
      </c>
      <c r="S302" t="str">
        <f t="shared" si="4"/>
        <v>166</v>
      </c>
      <c r="T302" t="s">
        <v>139</v>
      </c>
    </row>
    <row r="303" spans="15:20" x14ac:dyDescent="0.25">
      <c r="O303">
        <v>167</v>
      </c>
      <c r="P303" t="s">
        <v>122</v>
      </c>
      <c r="R303">
        <v>167</v>
      </c>
      <c r="S303" t="str">
        <f t="shared" si="4"/>
        <v>167</v>
      </c>
      <c r="T303" t="s">
        <v>139</v>
      </c>
    </row>
    <row r="304" spans="15:20" x14ac:dyDescent="0.25">
      <c r="O304">
        <v>168</v>
      </c>
      <c r="P304" t="s">
        <v>122</v>
      </c>
      <c r="R304">
        <v>168</v>
      </c>
      <c r="S304" t="str">
        <f t="shared" si="4"/>
        <v>168</v>
      </c>
      <c r="T304" t="s">
        <v>139</v>
      </c>
    </row>
    <row r="305" spans="15:20" x14ac:dyDescent="0.25">
      <c r="O305">
        <v>169</v>
      </c>
      <c r="P305" t="s">
        <v>122</v>
      </c>
      <c r="R305">
        <v>169</v>
      </c>
      <c r="S305" t="str">
        <f t="shared" si="4"/>
        <v>169</v>
      </c>
      <c r="T305" t="s">
        <v>139</v>
      </c>
    </row>
    <row r="306" spans="15:20" x14ac:dyDescent="0.25">
      <c r="O306">
        <v>170</v>
      </c>
      <c r="P306" t="s">
        <v>122</v>
      </c>
      <c r="R306">
        <v>170</v>
      </c>
      <c r="S306" t="str">
        <f t="shared" si="4"/>
        <v>170</v>
      </c>
      <c r="T306" t="s">
        <v>139</v>
      </c>
    </row>
    <row r="307" spans="15:20" x14ac:dyDescent="0.25">
      <c r="O307">
        <v>171</v>
      </c>
      <c r="P307" t="s">
        <v>122</v>
      </c>
      <c r="R307">
        <v>171</v>
      </c>
      <c r="S307" t="str">
        <f t="shared" si="4"/>
        <v>171</v>
      </c>
      <c r="T307" t="s">
        <v>139</v>
      </c>
    </row>
    <row r="308" spans="15:20" x14ac:dyDescent="0.25">
      <c r="O308">
        <v>172</v>
      </c>
      <c r="P308" t="s">
        <v>122</v>
      </c>
      <c r="R308">
        <v>172</v>
      </c>
      <c r="S308" t="str">
        <f t="shared" si="4"/>
        <v>172</v>
      </c>
      <c r="T308" t="s">
        <v>139</v>
      </c>
    </row>
    <row r="309" spans="15:20" x14ac:dyDescent="0.25">
      <c r="O309">
        <v>173</v>
      </c>
      <c r="P309" t="s">
        <v>122</v>
      </c>
      <c r="R309">
        <v>173</v>
      </c>
      <c r="S309" t="str">
        <f t="shared" ref="S309:S336" si="5">TEXT(R309,0)</f>
        <v>173</v>
      </c>
      <c r="T309" t="s">
        <v>139</v>
      </c>
    </row>
    <row r="310" spans="15:20" x14ac:dyDescent="0.25">
      <c r="O310">
        <v>174</v>
      </c>
      <c r="P310" t="s">
        <v>122</v>
      </c>
      <c r="R310">
        <v>174</v>
      </c>
      <c r="S310" t="str">
        <f t="shared" si="5"/>
        <v>174</v>
      </c>
      <c r="T310" t="s">
        <v>139</v>
      </c>
    </row>
    <row r="311" spans="15:20" x14ac:dyDescent="0.25">
      <c r="O311">
        <v>175</v>
      </c>
      <c r="P311" t="s">
        <v>122</v>
      </c>
      <c r="R311">
        <v>175</v>
      </c>
      <c r="S311" t="str">
        <f t="shared" si="5"/>
        <v>175</v>
      </c>
      <c r="T311" t="s">
        <v>139</v>
      </c>
    </row>
    <row r="312" spans="15:20" x14ac:dyDescent="0.25">
      <c r="O312">
        <v>176</v>
      </c>
      <c r="P312" t="s">
        <v>122</v>
      </c>
      <c r="R312">
        <v>176</v>
      </c>
      <c r="S312" t="str">
        <f t="shared" si="5"/>
        <v>176</v>
      </c>
      <c r="T312" t="s">
        <v>139</v>
      </c>
    </row>
    <row r="313" spans="15:20" x14ac:dyDescent="0.25">
      <c r="O313">
        <v>177</v>
      </c>
      <c r="P313" t="s">
        <v>122</v>
      </c>
      <c r="R313">
        <v>177</v>
      </c>
      <c r="S313" t="str">
        <f t="shared" si="5"/>
        <v>177</v>
      </c>
      <c r="T313" t="s">
        <v>139</v>
      </c>
    </row>
    <row r="314" spans="15:20" x14ac:dyDescent="0.25">
      <c r="O314">
        <v>178</v>
      </c>
      <c r="P314" t="s">
        <v>122</v>
      </c>
      <c r="R314">
        <v>178</v>
      </c>
      <c r="S314" t="str">
        <f t="shared" si="5"/>
        <v>178</v>
      </c>
      <c r="T314" t="s">
        <v>139</v>
      </c>
    </row>
    <row r="315" spans="15:20" x14ac:dyDescent="0.25">
      <c r="O315">
        <v>179</v>
      </c>
      <c r="P315" t="s">
        <v>122</v>
      </c>
      <c r="R315">
        <v>179</v>
      </c>
      <c r="S315" t="str">
        <f t="shared" si="5"/>
        <v>179</v>
      </c>
      <c r="T315" t="s">
        <v>139</v>
      </c>
    </row>
    <row r="316" spans="15:20" x14ac:dyDescent="0.25">
      <c r="O316">
        <v>180</v>
      </c>
      <c r="P316" t="s">
        <v>122</v>
      </c>
      <c r="R316">
        <v>180</v>
      </c>
      <c r="S316" t="str">
        <f t="shared" si="5"/>
        <v>180</v>
      </c>
      <c r="T316" t="s">
        <v>139</v>
      </c>
    </row>
    <row r="317" spans="15:20" x14ac:dyDescent="0.25">
      <c r="O317">
        <v>181</v>
      </c>
      <c r="P317" t="s">
        <v>122</v>
      </c>
      <c r="R317">
        <v>181</v>
      </c>
      <c r="S317" t="str">
        <f t="shared" si="5"/>
        <v>181</v>
      </c>
      <c r="T317" t="s">
        <v>139</v>
      </c>
    </row>
    <row r="318" spans="15:20" x14ac:dyDescent="0.25">
      <c r="O318">
        <v>182</v>
      </c>
      <c r="P318" t="s">
        <v>122</v>
      </c>
      <c r="R318">
        <v>182</v>
      </c>
      <c r="S318" t="str">
        <f t="shared" si="5"/>
        <v>182</v>
      </c>
      <c r="T318" t="s">
        <v>139</v>
      </c>
    </row>
    <row r="319" spans="15:20" x14ac:dyDescent="0.25">
      <c r="O319">
        <v>183</v>
      </c>
      <c r="P319" t="s">
        <v>122</v>
      </c>
      <c r="R319">
        <v>183</v>
      </c>
      <c r="S319" t="str">
        <f t="shared" si="5"/>
        <v>183</v>
      </c>
      <c r="T319" t="s">
        <v>139</v>
      </c>
    </row>
    <row r="320" spans="15:20" x14ac:dyDescent="0.25">
      <c r="O320">
        <v>184</v>
      </c>
      <c r="P320" t="s">
        <v>122</v>
      </c>
      <c r="R320">
        <v>184</v>
      </c>
      <c r="S320" t="str">
        <f t="shared" si="5"/>
        <v>184</v>
      </c>
      <c r="T320" t="s">
        <v>139</v>
      </c>
    </row>
    <row r="321" spans="15:20" x14ac:dyDescent="0.25">
      <c r="O321">
        <v>185</v>
      </c>
      <c r="P321" t="s">
        <v>122</v>
      </c>
      <c r="R321">
        <v>185</v>
      </c>
      <c r="S321" t="str">
        <f t="shared" si="5"/>
        <v>185</v>
      </c>
      <c r="T321" t="s">
        <v>139</v>
      </c>
    </row>
    <row r="322" spans="15:20" x14ac:dyDescent="0.25">
      <c r="O322">
        <v>186</v>
      </c>
      <c r="P322" t="s">
        <v>122</v>
      </c>
      <c r="R322">
        <v>186</v>
      </c>
      <c r="S322" t="str">
        <f t="shared" si="5"/>
        <v>186</v>
      </c>
      <c r="T322" t="s">
        <v>139</v>
      </c>
    </row>
    <row r="323" spans="15:20" x14ac:dyDescent="0.25">
      <c r="O323">
        <v>187</v>
      </c>
      <c r="P323" t="s">
        <v>122</v>
      </c>
      <c r="R323">
        <v>187</v>
      </c>
      <c r="S323" t="str">
        <f t="shared" si="5"/>
        <v>187</v>
      </c>
      <c r="T323" t="s">
        <v>139</v>
      </c>
    </row>
    <row r="324" spans="15:20" x14ac:dyDescent="0.25">
      <c r="O324">
        <v>188</v>
      </c>
      <c r="P324" t="s">
        <v>122</v>
      </c>
      <c r="R324">
        <v>188</v>
      </c>
      <c r="S324" t="str">
        <f t="shared" si="5"/>
        <v>188</v>
      </c>
      <c r="T324" t="s">
        <v>139</v>
      </c>
    </row>
    <row r="325" spans="15:20" x14ac:dyDescent="0.25">
      <c r="O325">
        <v>189</v>
      </c>
      <c r="P325" t="s">
        <v>122</v>
      </c>
      <c r="R325">
        <v>189</v>
      </c>
      <c r="S325" t="str">
        <f t="shared" si="5"/>
        <v>189</v>
      </c>
      <c r="T325" t="s">
        <v>139</v>
      </c>
    </row>
    <row r="326" spans="15:20" x14ac:dyDescent="0.25">
      <c r="O326">
        <v>190</v>
      </c>
      <c r="P326" t="s">
        <v>122</v>
      </c>
      <c r="R326">
        <v>190</v>
      </c>
      <c r="S326" t="str">
        <f t="shared" si="5"/>
        <v>190</v>
      </c>
      <c r="T326" t="s">
        <v>139</v>
      </c>
    </row>
    <row r="327" spans="15:20" x14ac:dyDescent="0.25">
      <c r="O327">
        <v>191</v>
      </c>
      <c r="P327" t="s">
        <v>122</v>
      </c>
      <c r="R327">
        <v>191</v>
      </c>
      <c r="S327" t="str">
        <f t="shared" si="5"/>
        <v>191</v>
      </c>
      <c r="T327" t="s">
        <v>139</v>
      </c>
    </row>
    <row r="328" spans="15:20" x14ac:dyDescent="0.25">
      <c r="O328">
        <v>192</v>
      </c>
      <c r="P328" t="s">
        <v>122</v>
      </c>
      <c r="R328">
        <v>192</v>
      </c>
      <c r="S328" t="str">
        <f t="shared" si="5"/>
        <v>192</v>
      </c>
      <c r="T328" t="s">
        <v>139</v>
      </c>
    </row>
    <row r="329" spans="15:20" x14ac:dyDescent="0.25">
      <c r="O329">
        <v>193</v>
      </c>
      <c r="P329" t="s">
        <v>122</v>
      </c>
      <c r="R329">
        <v>193</v>
      </c>
      <c r="S329" t="str">
        <f t="shared" si="5"/>
        <v>193</v>
      </c>
      <c r="T329" t="s">
        <v>139</v>
      </c>
    </row>
    <row r="330" spans="15:20" x14ac:dyDescent="0.25">
      <c r="O330">
        <v>194</v>
      </c>
      <c r="P330" t="s">
        <v>122</v>
      </c>
      <c r="R330">
        <v>194</v>
      </c>
      <c r="S330" t="str">
        <f t="shared" si="5"/>
        <v>194</v>
      </c>
      <c r="T330" t="s">
        <v>139</v>
      </c>
    </row>
    <row r="331" spans="15:20" x14ac:dyDescent="0.25">
      <c r="O331">
        <v>195</v>
      </c>
      <c r="P331" t="s">
        <v>122</v>
      </c>
      <c r="R331">
        <v>195</v>
      </c>
      <c r="S331" t="str">
        <f t="shared" si="5"/>
        <v>195</v>
      </c>
      <c r="T331" t="s">
        <v>139</v>
      </c>
    </row>
    <row r="332" spans="15:20" x14ac:dyDescent="0.25">
      <c r="O332">
        <v>196</v>
      </c>
      <c r="P332" t="s">
        <v>122</v>
      </c>
      <c r="R332">
        <v>196</v>
      </c>
      <c r="S332" t="str">
        <f t="shared" si="5"/>
        <v>196</v>
      </c>
      <c r="T332" t="s">
        <v>139</v>
      </c>
    </row>
    <row r="333" spans="15:20" x14ac:dyDescent="0.25">
      <c r="O333">
        <v>197</v>
      </c>
      <c r="P333" t="s">
        <v>122</v>
      </c>
      <c r="R333">
        <v>197</v>
      </c>
      <c r="S333" t="str">
        <f t="shared" si="5"/>
        <v>197</v>
      </c>
      <c r="T333" t="s">
        <v>139</v>
      </c>
    </row>
    <row r="334" spans="15:20" x14ac:dyDescent="0.25">
      <c r="O334">
        <v>198</v>
      </c>
      <c r="P334" t="s">
        <v>122</v>
      </c>
      <c r="R334">
        <v>198</v>
      </c>
      <c r="S334" t="str">
        <f t="shared" si="5"/>
        <v>198</v>
      </c>
      <c r="T334" t="s">
        <v>139</v>
      </c>
    </row>
    <row r="335" spans="15:20" x14ac:dyDescent="0.25">
      <c r="O335">
        <v>199</v>
      </c>
      <c r="P335" t="s">
        <v>122</v>
      </c>
      <c r="R335">
        <v>199</v>
      </c>
      <c r="S335" t="str">
        <f t="shared" si="5"/>
        <v>199</v>
      </c>
      <c r="T335" t="s">
        <v>139</v>
      </c>
    </row>
    <row r="336" spans="15:20" x14ac:dyDescent="0.25">
      <c r="O336">
        <v>200</v>
      </c>
      <c r="P336" t="s">
        <v>122</v>
      </c>
      <c r="R336">
        <v>200</v>
      </c>
      <c r="S336" t="str">
        <f t="shared" si="5"/>
        <v>200</v>
      </c>
      <c r="T336" t="s">
        <v>139</v>
      </c>
    </row>
    <row r="414" ht="24" customHeight="1" x14ac:dyDescent="0.25"/>
    <row r="554" spans="1:7" x14ac:dyDescent="0.25">
      <c r="A554" s="28" t="s">
        <v>6</v>
      </c>
      <c r="B554" s="29" t="s">
        <v>73</v>
      </c>
    </row>
    <row r="555" spans="1:7" x14ac:dyDescent="0.25">
      <c r="A555" s="28" t="s">
        <v>7</v>
      </c>
      <c r="B555" s="29"/>
    </row>
    <row r="556" spans="1:7" x14ac:dyDescent="0.25">
      <c r="A556" s="28" t="s">
        <v>8</v>
      </c>
      <c r="B556" s="29"/>
    </row>
    <row r="557" spans="1:7" x14ac:dyDescent="0.25">
      <c r="A557" s="28" t="s">
        <v>9</v>
      </c>
      <c r="B557" s="29"/>
    </row>
    <row r="559" spans="1:7" x14ac:dyDescent="0.25">
      <c r="A559" s="30" t="s">
        <v>10</v>
      </c>
      <c r="B559" s="83" t="s">
        <v>11</v>
      </c>
      <c r="C559" s="84"/>
      <c r="D559" s="84"/>
      <c r="E559" s="84"/>
      <c r="F559" s="84"/>
      <c r="G559" s="85"/>
    </row>
    <row r="560" spans="1:7" x14ac:dyDescent="0.25">
      <c r="A560" s="31"/>
      <c r="B560" s="32" t="s">
        <v>12</v>
      </c>
      <c r="C560" s="32" t="s">
        <v>13</v>
      </c>
      <c r="D560" s="32" t="s">
        <v>14</v>
      </c>
      <c r="E560" s="32" t="s">
        <v>13</v>
      </c>
      <c r="F560" s="32" t="s">
        <v>15</v>
      </c>
      <c r="G560" s="32" t="s">
        <v>13</v>
      </c>
    </row>
    <row r="561" spans="1:8" x14ac:dyDescent="0.25">
      <c r="A561" s="28" t="s">
        <v>16</v>
      </c>
      <c r="B561" s="33" t="s">
        <v>17</v>
      </c>
      <c r="C561" s="33"/>
      <c r="D561" s="33" t="s">
        <v>18</v>
      </c>
      <c r="E561" s="33"/>
      <c r="F561" s="33" t="s">
        <v>19</v>
      </c>
      <c r="G561" s="33"/>
    </row>
    <row r="562" spans="1:8" x14ac:dyDescent="0.25">
      <c r="A562" s="28" t="s">
        <v>20</v>
      </c>
      <c r="B562" s="33" t="s">
        <v>21</v>
      </c>
      <c r="C562" s="33"/>
      <c r="D562" s="33" t="s">
        <v>22</v>
      </c>
      <c r="E562" s="33"/>
      <c r="F562" s="33" t="s">
        <v>23</v>
      </c>
      <c r="G562" s="33"/>
    </row>
    <row r="563" spans="1:8" x14ac:dyDescent="0.25">
      <c r="A563" s="28" t="s">
        <v>24</v>
      </c>
      <c r="B563" s="33" t="s">
        <v>25</v>
      </c>
      <c r="C563" s="33"/>
      <c r="D563" s="33"/>
      <c r="E563" s="33"/>
      <c r="F563" s="33" t="s">
        <v>26</v>
      </c>
      <c r="G563" s="33"/>
    </row>
    <row r="564" spans="1:8" x14ac:dyDescent="0.25">
      <c r="A564" s="28" t="s">
        <v>27</v>
      </c>
      <c r="B564" s="33" t="s">
        <v>28</v>
      </c>
      <c r="C564" s="33"/>
      <c r="D564" s="33" t="s">
        <v>29</v>
      </c>
      <c r="E564" s="33"/>
      <c r="F564" s="33" t="s">
        <v>30</v>
      </c>
      <c r="G564" s="33"/>
    </row>
    <row r="565" spans="1:8" x14ac:dyDescent="0.25">
      <c r="A565" s="28" t="s">
        <v>31</v>
      </c>
      <c r="B565" s="33" t="s">
        <v>32</v>
      </c>
      <c r="C565" s="33"/>
      <c r="D565" s="33" t="s">
        <v>29</v>
      </c>
      <c r="E565" s="33"/>
      <c r="F565" s="33" t="s">
        <v>33</v>
      </c>
      <c r="G565" s="33"/>
    </row>
    <row r="566" spans="1:8" x14ac:dyDescent="0.25">
      <c r="A566" s="28" t="s">
        <v>34</v>
      </c>
      <c r="B566" s="33" t="s">
        <v>35</v>
      </c>
      <c r="C566" s="33"/>
      <c r="D566" s="33" t="s">
        <v>74</v>
      </c>
      <c r="E566" s="33"/>
      <c r="F566" s="33" t="s">
        <v>75</v>
      </c>
      <c r="G566" s="33"/>
    </row>
    <row r="567" spans="1:8" x14ac:dyDescent="0.25">
      <c r="A567" s="28" t="s">
        <v>38</v>
      </c>
      <c r="B567" s="33" t="s">
        <v>39</v>
      </c>
      <c r="C567" s="33"/>
      <c r="D567" s="33" t="s">
        <v>76</v>
      </c>
      <c r="E567" s="33"/>
      <c r="F567" s="33" t="s">
        <v>77</v>
      </c>
      <c r="G567" s="33"/>
    </row>
    <row r="568" spans="1:8" x14ac:dyDescent="0.25">
      <c r="A568" s="28" t="s">
        <v>42</v>
      </c>
      <c r="B568" s="33" t="s">
        <v>43</v>
      </c>
      <c r="C568" s="33"/>
      <c r="D568" s="33" t="s">
        <v>44</v>
      </c>
      <c r="E568" s="33"/>
      <c r="F568" s="33" t="s">
        <v>45</v>
      </c>
      <c r="G568" s="33"/>
    </row>
    <row r="569" spans="1:8" x14ac:dyDescent="0.25">
      <c r="A569" s="28" t="s">
        <v>46</v>
      </c>
      <c r="B569" s="33" t="s">
        <v>47</v>
      </c>
      <c r="C569" s="33"/>
      <c r="D569" s="33"/>
      <c r="E569" s="33"/>
      <c r="F569" s="33" t="s">
        <v>48</v>
      </c>
      <c r="G569" s="33"/>
    </row>
    <row r="570" spans="1:8" x14ac:dyDescent="0.25">
      <c r="A570" s="28" t="s">
        <v>49</v>
      </c>
      <c r="B570" s="33" t="s">
        <v>50</v>
      </c>
      <c r="C570" s="33"/>
      <c r="D570" s="33" t="s">
        <v>51</v>
      </c>
      <c r="E570" s="33"/>
      <c r="F570" s="33" t="s">
        <v>52</v>
      </c>
      <c r="G570" s="33"/>
    </row>
    <row r="571" spans="1:8" x14ac:dyDescent="0.25">
      <c r="A571" s="28" t="s">
        <v>53</v>
      </c>
      <c r="B571" s="33" t="s">
        <v>32</v>
      </c>
      <c r="C571" s="33"/>
      <c r="D571" s="33" t="s">
        <v>54</v>
      </c>
      <c r="E571" s="33"/>
      <c r="F571" s="33" t="s">
        <v>55</v>
      </c>
      <c r="G571" s="33"/>
    </row>
    <row r="572" spans="1:8" x14ac:dyDescent="0.25">
      <c r="A572" s="28" t="s">
        <v>56</v>
      </c>
      <c r="B572" s="33" t="s">
        <v>57</v>
      </c>
      <c r="C572" s="33"/>
      <c r="D572" s="33"/>
      <c r="E572" s="33"/>
      <c r="F572" s="33" t="s">
        <v>58</v>
      </c>
      <c r="G572" s="33"/>
    </row>
    <row r="573" spans="1:8" x14ac:dyDescent="0.25">
      <c r="B573" s="3"/>
      <c r="C573" s="3"/>
      <c r="D573" s="3"/>
      <c r="E573" s="3"/>
      <c r="F573" s="3"/>
      <c r="G573" s="3"/>
    </row>
    <row r="574" spans="1:8" x14ac:dyDescent="0.25">
      <c r="C574" s="29">
        <f>1*SUM(C561:C572)</f>
        <v>0</v>
      </c>
      <c r="E574" s="29">
        <f>2*SUM(E561:E572)</f>
        <v>0</v>
      </c>
      <c r="G574" s="29">
        <f>3*SUM(G561:G572)</f>
        <v>0</v>
      </c>
    </row>
    <row r="575" spans="1:8" x14ac:dyDescent="0.25">
      <c r="A575" s="30" t="s">
        <v>59</v>
      </c>
      <c r="H575" s="28">
        <f>SUM(B574:G574)</f>
        <v>0</v>
      </c>
    </row>
    <row r="576" spans="1:8" x14ac:dyDescent="0.25">
      <c r="A576" s="30"/>
      <c r="B576" s="83" t="s">
        <v>11</v>
      </c>
      <c r="C576" s="84"/>
      <c r="D576" s="84"/>
      <c r="E576" s="84"/>
      <c r="F576" s="84"/>
      <c r="G576" s="85"/>
    </row>
    <row r="577" spans="1:8" x14ac:dyDescent="0.25">
      <c r="A577" s="28" t="s">
        <v>60</v>
      </c>
      <c r="B577" s="33" t="s">
        <v>14</v>
      </c>
      <c r="C577" s="32" t="s">
        <v>13</v>
      </c>
      <c r="D577" s="33" t="s">
        <v>61</v>
      </c>
      <c r="E577" s="32" t="s">
        <v>13</v>
      </c>
      <c r="F577" s="33" t="s">
        <v>62</v>
      </c>
      <c r="G577" s="32" t="s">
        <v>13</v>
      </c>
    </row>
    <row r="578" spans="1:8" x14ac:dyDescent="0.25">
      <c r="A578" s="29" t="s">
        <v>78</v>
      </c>
      <c r="B578" s="29" t="s">
        <v>63</v>
      </c>
      <c r="C578" s="29"/>
      <c r="D578" s="29" t="s">
        <v>29</v>
      </c>
      <c r="E578" s="29"/>
      <c r="F578" s="29" t="s">
        <v>64</v>
      </c>
      <c r="G578" s="29"/>
    </row>
    <row r="580" spans="1:8" x14ac:dyDescent="0.25">
      <c r="C580" s="29">
        <f>2*C578</f>
        <v>0</v>
      </c>
      <c r="E580" s="29">
        <f>4*E578</f>
        <v>0</v>
      </c>
      <c r="G580" s="29">
        <f>6*G578</f>
        <v>0</v>
      </c>
    </row>
    <row r="581" spans="1:8" x14ac:dyDescent="0.25">
      <c r="A581" s="30" t="s">
        <v>65</v>
      </c>
      <c r="H581" s="28">
        <f>SUM(B580:G580)</f>
        <v>0</v>
      </c>
    </row>
    <row r="583" spans="1:8" x14ac:dyDescent="0.25">
      <c r="A583" s="30" t="s">
        <v>79</v>
      </c>
      <c r="H583" s="28">
        <f>SUM(H575:H581)</f>
        <v>0</v>
      </c>
    </row>
    <row r="585" spans="1:8" x14ac:dyDescent="0.25">
      <c r="A585" s="28" t="s">
        <v>80</v>
      </c>
      <c r="B585" s="29" t="s">
        <v>81</v>
      </c>
      <c r="C585" s="34"/>
      <c r="D585" s="29"/>
      <c r="E585" s="34"/>
    </row>
    <row r="586" spans="1:8" x14ac:dyDescent="0.25">
      <c r="A586" s="29" t="s">
        <v>82</v>
      </c>
      <c r="B586" s="29" t="s">
        <v>83</v>
      </c>
      <c r="C586" s="34" t="e">
        <f>27/H583</f>
        <v>#DIV/0!</v>
      </c>
      <c r="D586" s="29"/>
      <c r="E586" s="34"/>
    </row>
    <row r="587" spans="1:8" x14ac:dyDescent="0.25">
      <c r="A587" s="29" t="s">
        <v>84</v>
      </c>
      <c r="B587" s="29" t="s">
        <v>85</v>
      </c>
      <c r="C587" s="34" t="e">
        <f>28/H583</f>
        <v>#DIV/0!</v>
      </c>
      <c r="D587" s="33" t="s">
        <v>86</v>
      </c>
      <c r="E587" s="34" t="e">
        <f>59/H583</f>
        <v>#DIV/0!</v>
      </c>
    </row>
    <row r="588" spans="1:8" x14ac:dyDescent="0.25">
      <c r="A588" s="29" t="s">
        <v>87</v>
      </c>
      <c r="B588" s="29" t="s">
        <v>88</v>
      </c>
      <c r="C588" s="34" t="e">
        <f>60/H583</f>
        <v>#DIV/0!</v>
      </c>
      <c r="D588" s="29"/>
      <c r="E588" s="34"/>
    </row>
    <row r="591" spans="1:8" x14ac:dyDescent="0.25">
      <c r="A591" s="30" t="s">
        <v>89</v>
      </c>
      <c r="B591" s="83" t="s">
        <v>11</v>
      </c>
      <c r="C591" s="84"/>
      <c r="D591" s="84"/>
      <c r="E591" s="84"/>
      <c r="F591" s="84"/>
      <c r="G591" s="85"/>
    </row>
    <row r="592" spans="1:8" x14ac:dyDescent="0.25">
      <c r="A592" s="28" t="s">
        <v>66</v>
      </c>
      <c r="B592" s="33" t="s">
        <v>12</v>
      </c>
      <c r="C592" s="32" t="s">
        <v>13</v>
      </c>
      <c r="D592" s="33" t="s">
        <v>14</v>
      </c>
      <c r="E592" s="32" t="s">
        <v>13</v>
      </c>
      <c r="F592" s="33" t="s">
        <v>15</v>
      </c>
      <c r="G592" s="32" t="s">
        <v>13</v>
      </c>
      <c r="H592" s="33" t="s">
        <v>61</v>
      </c>
    </row>
    <row r="593" spans="1:8" x14ac:dyDescent="0.25">
      <c r="A593" s="29"/>
      <c r="B593" s="29" t="s">
        <v>67</v>
      </c>
      <c r="C593" s="29"/>
      <c r="D593" s="29" t="s">
        <v>68</v>
      </c>
      <c r="E593" s="29"/>
      <c r="F593" s="29" t="s">
        <v>69</v>
      </c>
      <c r="G593" s="29"/>
      <c r="H593" s="29" t="s">
        <v>70</v>
      </c>
    </row>
    <row r="594" spans="1:8" x14ac:dyDescent="0.25">
      <c r="A594" s="30"/>
      <c r="C594" s="29">
        <f>1*C593</f>
        <v>0</v>
      </c>
      <c r="E594" s="29">
        <f>2*E593</f>
        <v>0</v>
      </c>
      <c r="G594" s="29">
        <f>3*G593</f>
        <v>0</v>
      </c>
    </row>
    <row r="595" spans="1:8" x14ac:dyDescent="0.25">
      <c r="A595" s="30" t="s">
        <v>71</v>
      </c>
    </row>
    <row r="597" spans="1:8" x14ac:dyDescent="0.25">
      <c r="A597" s="29" t="s">
        <v>72</v>
      </c>
      <c r="B597" s="29">
        <f>+(H576+H581)*I527</f>
        <v>0</v>
      </c>
    </row>
    <row r="599" spans="1:8" x14ac:dyDescent="0.25">
      <c r="A599" s="35" t="s">
        <v>90</v>
      </c>
    </row>
    <row r="600" spans="1:8" x14ac:dyDescent="0.25">
      <c r="A600" t="s">
        <v>91</v>
      </c>
    </row>
    <row r="601" spans="1:8" x14ac:dyDescent="0.25">
      <c r="A601" t="s">
        <v>92</v>
      </c>
    </row>
    <row r="602" spans="1:8" x14ac:dyDescent="0.25">
      <c r="A602" t="s">
        <v>93</v>
      </c>
    </row>
    <row r="621" spans="1:2" x14ac:dyDescent="0.25">
      <c r="A621" s="28" t="s">
        <v>6</v>
      </c>
      <c r="B621" s="29" t="s">
        <v>73</v>
      </c>
    </row>
    <row r="622" spans="1:2" x14ac:dyDescent="0.25">
      <c r="A622" s="28" t="s">
        <v>7</v>
      </c>
      <c r="B622" s="29"/>
    </row>
    <row r="623" spans="1:2" x14ac:dyDescent="0.25">
      <c r="A623" s="28" t="s">
        <v>8</v>
      </c>
      <c r="B623" s="29"/>
    </row>
    <row r="624" spans="1:2" x14ac:dyDescent="0.25">
      <c r="A624" s="28" t="s">
        <v>9</v>
      </c>
      <c r="B624" s="29"/>
    </row>
    <row r="626" spans="1:7" x14ac:dyDescent="0.25">
      <c r="A626" s="30" t="s">
        <v>10</v>
      </c>
      <c r="B626" s="83" t="s">
        <v>11</v>
      </c>
      <c r="C626" s="84"/>
      <c r="D626" s="84"/>
      <c r="E626" s="84"/>
      <c r="F626" s="84"/>
      <c r="G626" s="85"/>
    </row>
    <row r="627" spans="1:7" x14ac:dyDescent="0.25">
      <c r="A627" s="31"/>
      <c r="B627" s="32" t="s">
        <v>12</v>
      </c>
      <c r="C627" s="32" t="s">
        <v>13</v>
      </c>
      <c r="D627" s="32" t="s">
        <v>14</v>
      </c>
      <c r="E627" s="32" t="s">
        <v>13</v>
      </c>
      <c r="F627" s="32" t="s">
        <v>15</v>
      </c>
      <c r="G627" s="32" t="s">
        <v>13</v>
      </c>
    </row>
    <row r="628" spans="1:7" x14ac:dyDescent="0.25">
      <c r="A628" s="28" t="s">
        <v>16</v>
      </c>
      <c r="B628" s="33" t="s">
        <v>17</v>
      </c>
      <c r="C628" s="33"/>
      <c r="D628" s="33" t="s">
        <v>18</v>
      </c>
      <c r="E628" s="33"/>
      <c r="F628" s="33" t="s">
        <v>19</v>
      </c>
      <c r="G628" s="33"/>
    </row>
    <row r="629" spans="1:7" x14ac:dyDescent="0.25">
      <c r="A629" s="28" t="s">
        <v>20</v>
      </c>
      <c r="B629" s="33" t="s">
        <v>21</v>
      </c>
      <c r="C629" s="33"/>
      <c r="D629" s="33" t="s">
        <v>22</v>
      </c>
      <c r="E629" s="33"/>
      <c r="F629" s="33" t="s">
        <v>23</v>
      </c>
      <c r="G629" s="33"/>
    </row>
    <row r="630" spans="1:7" x14ac:dyDescent="0.25">
      <c r="A630" s="28" t="s">
        <v>24</v>
      </c>
      <c r="B630" s="33" t="s">
        <v>25</v>
      </c>
      <c r="C630" s="33"/>
      <c r="D630" s="33"/>
      <c r="E630" s="33"/>
      <c r="F630" s="33" t="s">
        <v>26</v>
      </c>
      <c r="G630" s="33"/>
    </row>
    <row r="631" spans="1:7" x14ac:dyDescent="0.25">
      <c r="A631" s="28" t="s">
        <v>27</v>
      </c>
      <c r="B631" s="33" t="s">
        <v>28</v>
      </c>
      <c r="C631" s="33"/>
      <c r="D631" s="33" t="s">
        <v>29</v>
      </c>
      <c r="E631" s="33"/>
      <c r="F631" s="33" t="s">
        <v>30</v>
      </c>
      <c r="G631" s="33"/>
    </row>
    <row r="632" spans="1:7" x14ac:dyDescent="0.25">
      <c r="A632" s="28" t="s">
        <v>31</v>
      </c>
      <c r="B632" s="33" t="s">
        <v>32</v>
      </c>
      <c r="C632" s="33"/>
      <c r="D632" s="33" t="s">
        <v>29</v>
      </c>
      <c r="E632" s="33"/>
      <c r="F632" s="33" t="s">
        <v>33</v>
      </c>
      <c r="G632" s="33"/>
    </row>
    <row r="633" spans="1:7" x14ac:dyDescent="0.25">
      <c r="A633" s="28" t="s">
        <v>34</v>
      </c>
      <c r="B633" s="33" t="s">
        <v>35</v>
      </c>
      <c r="C633" s="33"/>
      <c r="D633" s="33" t="s">
        <v>74</v>
      </c>
      <c r="E633" s="33"/>
      <c r="F633" s="33" t="s">
        <v>75</v>
      </c>
      <c r="G633" s="33"/>
    </row>
    <row r="634" spans="1:7" x14ac:dyDescent="0.25">
      <c r="A634" s="28" t="s">
        <v>38</v>
      </c>
      <c r="B634" s="33" t="s">
        <v>39</v>
      </c>
      <c r="C634" s="33"/>
      <c r="D634" s="33" t="s">
        <v>76</v>
      </c>
      <c r="E634" s="33"/>
      <c r="F634" s="33" t="s">
        <v>77</v>
      </c>
      <c r="G634" s="33"/>
    </row>
    <row r="635" spans="1:7" x14ac:dyDescent="0.25">
      <c r="A635" s="28" t="s">
        <v>42</v>
      </c>
      <c r="B635" s="33" t="s">
        <v>43</v>
      </c>
      <c r="C635" s="33"/>
      <c r="D635" s="33" t="s">
        <v>44</v>
      </c>
      <c r="E635" s="33"/>
      <c r="F635" s="33" t="s">
        <v>45</v>
      </c>
      <c r="G635" s="33"/>
    </row>
    <row r="636" spans="1:7" x14ac:dyDescent="0.25">
      <c r="A636" s="28" t="s">
        <v>46</v>
      </c>
      <c r="B636" s="33" t="s">
        <v>47</v>
      </c>
      <c r="C636" s="33"/>
      <c r="D636" s="33"/>
      <c r="E636" s="33"/>
      <c r="F636" s="33" t="s">
        <v>48</v>
      </c>
      <c r="G636" s="33"/>
    </row>
    <row r="637" spans="1:7" x14ac:dyDescent="0.25">
      <c r="A637" s="28" t="s">
        <v>49</v>
      </c>
      <c r="B637" s="33" t="s">
        <v>50</v>
      </c>
      <c r="C637" s="33"/>
      <c r="D637" s="33" t="s">
        <v>51</v>
      </c>
      <c r="E637" s="33"/>
      <c r="F637" s="33" t="s">
        <v>52</v>
      </c>
      <c r="G637" s="33"/>
    </row>
    <row r="638" spans="1:7" x14ac:dyDescent="0.25">
      <c r="A638" s="28" t="s">
        <v>53</v>
      </c>
      <c r="B638" s="33" t="s">
        <v>32</v>
      </c>
      <c r="C638" s="33"/>
      <c r="D638" s="33" t="s">
        <v>54</v>
      </c>
      <c r="E638" s="33"/>
      <c r="F638" s="33" t="s">
        <v>55</v>
      </c>
      <c r="G638" s="33"/>
    </row>
    <row r="639" spans="1:7" x14ac:dyDescent="0.25">
      <c r="A639" s="28" t="s">
        <v>56</v>
      </c>
      <c r="B639" s="33" t="s">
        <v>57</v>
      </c>
      <c r="C639" s="33"/>
      <c r="D639" s="33"/>
      <c r="E639" s="33"/>
      <c r="F639" s="33" t="s">
        <v>58</v>
      </c>
      <c r="G639" s="33"/>
    </row>
    <row r="640" spans="1:7" x14ac:dyDescent="0.25">
      <c r="B640" s="3"/>
      <c r="C640" s="3"/>
      <c r="D640" s="3"/>
      <c r="E640" s="3"/>
      <c r="F640" s="3"/>
      <c r="G640" s="3"/>
    </row>
    <row r="641" spans="1:8" x14ac:dyDescent="0.25">
      <c r="C641" s="29">
        <f>1*SUM(C628:C639)</f>
        <v>0</v>
      </c>
      <c r="E641" s="29">
        <f>2*SUM(E628:E639)</f>
        <v>0</v>
      </c>
      <c r="G641" s="29">
        <f>3*SUM(G628:G639)</f>
        <v>0</v>
      </c>
    </row>
    <row r="642" spans="1:8" x14ac:dyDescent="0.25">
      <c r="A642" s="30" t="s">
        <v>59</v>
      </c>
      <c r="H642" s="28">
        <f>SUM(B641:G641)</f>
        <v>0</v>
      </c>
    </row>
    <row r="643" spans="1:8" x14ac:dyDescent="0.25">
      <c r="A643" s="30"/>
      <c r="B643" s="83" t="s">
        <v>11</v>
      </c>
      <c r="C643" s="84"/>
      <c r="D643" s="84"/>
      <c r="E643" s="84"/>
      <c r="F643" s="84"/>
      <c r="G643" s="85"/>
    </row>
    <row r="644" spans="1:8" x14ac:dyDescent="0.25">
      <c r="A644" s="28" t="s">
        <v>60</v>
      </c>
      <c r="B644" s="33" t="s">
        <v>14</v>
      </c>
      <c r="C644" s="32" t="s">
        <v>13</v>
      </c>
      <c r="D644" s="33" t="s">
        <v>61</v>
      </c>
      <c r="E644" s="32" t="s">
        <v>13</v>
      </c>
      <c r="F644" s="33" t="s">
        <v>62</v>
      </c>
      <c r="G644" s="32" t="s">
        <v>13</v>
      </c>
    </row>
    <row r="645" spans="1:8" x14ac:dyDescent="0.25">
      <c r="A645" s="29" t="s">
        <v>78</v>
      </c>
      <c r="B645" s="29" t="s">
        <v>63</v>
      </c>
      <c r="C645" s="29"/>
      <c r="D645" s="29" t="s">
        <v>29</v>
      </c>
      <c r="E645" s="29"/>
      <c r="F645" s="29" t="s">
        <v>64</v>
      </c>
      <c r="G645" s="29"/>
    </row>
    <row r="647" spans="1:8" x14ac:dyDescent="0.25">
      <c r="C647" s="29">
        <f>2*C645</f>
        <v>0</v>
      </c>
      <c r="E647" s="29">
        <f>4*E645</f>
        <v>0</v>
      </c>
      <c r="G647" s="29">
        <f>6*G645</f>
        <v>0</v>
      </c>
    </row>
    <row r="648" spans="1:8" x14ac:dyDescent="0.25">
      <c r="A648" s="30" t="s">
        <v>65</v>
      </c>
      <c r="H648" s="28">
        <f>SUM(B647:G647)</f>
        <v>0</v>
      </c>
    </row>
    <row r="650" spans="1:8" x14ac:dyDescent="0.25">
      <c r="A650" s="30" t="s">
        <v>79</v>
      </c>
      <c r="H650" s="28">
        <f>SUM(H642:H648)</f>
        <v>0</v>
      </c>
    </row>
    <row r="652" spans="1:8" x14ac:dyDescent="0.25">
      <c r="A652" s="28" t="s">
        <v>80</v>
      </c>
      <c r="B652" s="29" t="s">
        <v>81</v>
      </c>
      <c r="C652" s="34"/>
      <c r="D652" s="29"/>
      <c r="E652" s="34"/>
    </row>
    <row r="653" spans="1:8" x14ac:dyDescent="0.25">
      <c r="A653" s="29" t="s">
        <v>82</v>
      </c>
      <c r="B653" s="29" t="s">
        <v>83</v>
      </c>
      <c r="C653" s="34" t="e">
        <f>27/H650</f>
        <v>#DIV/0!</v>
      </c>
      <c r="D653" s="29"/>
      <c r="E653" s="34"/>
    </row>
    <row r="654" spans="1:8" x14ac:dyDescent="0.25">
      <c r="A654" s="29" t="s">
        <v>84</v>
      </c>
      <c r="B654" s="29" t="s">
        <v>85</v>
      </c>
      <c r="C654" s="34" t="e">
        <f>28/H650</f>
        <v>#DIV/0!</v>
      </c>
      <c r="D654" s="33" t="s">
        <v>86</v>
      </c>
      <c r="E654" s="34" t="e">
        <f>59/H650</f>
        <v>#DIV/0!</v>
      </c>
    </row>
    <row r="655" spans="1:8" x14ac:dyDescent="0.25">
      <c r="A655" s="29" t="s">
        <v>87</v>
      </c>
      <c r="B655" s="29" t="s">
        <v>88</v>
      </c>
      <c r="C655" s="34" t="e">
        <f>60/H650</f>
        <v>#DIV/0!</v>
      </c>
      <c r="D655" s="29"/>
      <c r="E655" s="34"/>
    </row>
    <row r="658" spans="1:8" x14ac:dyDescent="0.25">
      <c r="A658" s="30" t="s">
        <v>89</v>
      </c>
      <c r="B658" s="83" t="s">
        <v>11</v>
      </c>
      <c r="C658" s="84"/>
      <c r="D658" s="84"/>
      <c r="E658" s="84"/>
      <c r="F658" s="84"/>
      <c r="G658" s="85"/>
    </row>
    <row r="659" spans="1:8" x14ac:dyDescent="0.25">
      <c r="A659" s="28" t="s">
        <v>66</v>
      </c>
      <c r="B659" s="33" t="s">
        <v>12</v>
      </c>
      <c r="C659" s="32" t="s">
        <v>13</v>
      </c>
      <c r="D659" s="33" t="s">
        <v>14</v>
      </c>
      <c r="E659" s="32" t="s">
        <v>13</v>
      </c>
      <c r="F659" s="33" t="s">
        <v>15</v>
      </c>
      <c r="G659" s="32" t="s">
        <v>13</v>
      </c>
      <c r="H659" s="33" t="s">
        <v>61</v>
      </c>
    </row>
    <row r="660" spans="1:8" x14ac:dyDescent="0.25">
      <c r="A660" s="29"/>
      <c r="B660" s="29" t="s">
        <v>67</v>
      </c>
      <c r="C660" s="29"/>
      <c r="D660" s="29" t="s">
        <v>68</v>
      </c>
      <c r="E660" s="29"/>
      <c r="F660" s="29" t="s">
        <v>69</v>
      </c>
      <c r="G660" s="29"/>
      <c r="H660" s="29" t="s">
        <v>70</v>
      </c>
    </row>
    <row r="661" spans="1:8" x14ac:dyDescent="0.25">
      <c r="A661" s="30"/>
      <c r="C661" s="29">
        <f>1*C660</f>
        <v>0</v>
      </c>
      <c r="E661" s="29">
        <f>2*E660</f>
        <v>0</v>
      </c>
      <c r="G661" s="29">
        <f>3*G660</f>
        <v>0</v>
      </c>
    </row>
    <row r="662" spans="1:8" x14ac:dyDescent="0.25">
      <c r="A662" s="30" t="s">
        <v>71</v>
      </c>
    </row>
    <row r="664" spans="1:8" x14ac:dyDescent="0.25">
      <c r="A664" s="29" t="s">
        <v>72</v>
      </c>
      <c r="B664" s="29">
        <f>+(H643+H648)*I594</f>
        <v>0</v>
      </c>
    </row>
    <row r="666" spans="1:8" x14ac:dyDescent="0.25">
      <c r="A666" s="35" t="s">
        <v>90</v>
      </c>
    </row>
    <row r="667" spans="1:8" x14ac:dyDescent="0.25">
      <c r="A667" t="s">
        <v>91</v>
      </c>
    </row>
    <row r="668" spans="1:8" x14ac:dyDescent="0.25">
      <c r="A668" t="s">
        <v>92</v>
      </c>
    </row>
    <row r="669" spans="1:8" x14ac:dyDescent="0.25">
      <c r="A669" t="s">
        <v>93</v>
      </c>
    </row>
    <row r="690" spans="1:7" x14ac:dyDescent="0.25">
      <c r="A690" s="28" t="s">
        <v>6</v>
      </c>
      <c r="B690" s="29" t="s">
        <v>73</v>
      </c>
    </row>
    <row r="691" spans="1:7" x14ac:dyDescent="0.25">
      <c r="A691" s="28" t="s">
        <v>7</v>
      </c>
      <c r="B691" s="29"/>
    </row>
    <row r="692" spans="1:7" x14ac:dyDescent="0.25">
      <c r="A692" s="28" t="s">
        <v>8</v>
      </c>
      <c r="B692" s="29"/>
    </row>
    <row r="693" spans="1:7" x14ac:dyDescent="0.25">
      <c r="A693" s="28" t="s">
        <v>9</v>
      </c>
      <c r="B693" s="29"/>
    </row>
    <row r="695" spans="1:7" x14ac:dyDescent="0.25">
      <c r="A695" s="30" t="s">
        <v>10</v>
      </c>
      <c r="B695" s="83" t="s">
        <v>11</v>
      </c>
      <c r="C695" s="84"/>
      <c r="D695" s="84"/>
      <c r="E695" s="84"/>
      <c r="F695" s="84"/>
      <c r="G695" s="85"/>
    </row>
    <row r="696" spans="1:7" x14ac:dyDescent="0.25">
      <c r="A696" s="31"/>
      <c r="B696" s="32" t="s">
        <v>12</v>
      </c>
      <c r="C696" s="32" t="s">
        <v>13</v>
      </c>
      <c r="D696" s="32" t="s">
        <v>14</v>
      </c>
      <c r="E696" s="32" t="s">
        <v>13</v>
      </c>
      <c r="F696" s="32" t="s">
        <v>15</v>
      </c>
      <c r="G696" s="32" t="s">
        <v>13</v>
      </c>
    </row>
    <row r="697" spans="1:7" x14ac:dyDescent="0.25">
      <c r="A697" s="28" t="s">
        <v>16</v>
      </c>
      <c r="B697" s="33" t="s">
        <v>17</v>
      </c>
      <c r="C697" s="33"/>
      <c r="D697" s="33" t="s">
        <v>18</v>
      </c>
      <c r="E697" s="33"/>
      <c r="F697" s="33" t="s">
        <v>19</v>
      </c>
      <c r="G697" s="33"/>
    </row>
    <row r="698" spans="1:7" x14ac:dyDescent="0.25">
      <c r="A698" s="28" t="s">
        <v>20</v>
      </c>
      <c r="B698" s="33" t="s">
        <v>21</v>
      </c>
      <c r="C698" s="33"/>
      <c r="D698" s="33" t="s">
        <v>22</v>
      </c>
      <c r="E698" s="33"/>
      <c r="F698" s="33" t="s">
        <v>23</v>
      </c>
      <c r="G698" s="33"/>
    </row>
    <row r="699" spans="1:7" x14ac:dyDescent="0.25">
      <c r="A699" s="28" t="s">
        <v>24</v>
      </c>
      <c r="B699" s="33" t="s">
        <v>25</v>
      </c>
      <c r="C699" s="33"/>
      <c r="D699" s="33"/>
      <c r="E699" s="33"/>
      <c r="F699" s="33" t="s">
        <v>26</v>
      </c>
      <c r="G699" s="33"/>
    </row>
    <row r="700" spans="1:7" x14ac:dyDescent="0.25">
      <c r="A700" s="28" t="s">
        <v>27</v>
      </c>
      <c r="B700" s="33" t="s">
        <v>28</v>
      </c>
      <c r="C700" s="33"/>
      <c r="D700" s="33" t="s">
        <v>29</v>
      </c>
      <c r="E700" s="33"/>
      <c r="F700" s="33" t="s">
        <v>30</v>
      </c>
      <c r="G700" s="33"/>
    </row>
    <row r="701" spans="1:7" x14ac:dyDescent="0.25">
      <c r="A701" s="28" t="s">
        <v>31</v>
      </c>
      <c r="B701" s="33" t="s">
        <v>32</v>
      </c>
      <c r="C701" s="33"/>
      <c r="D701" s="33" t="s">
        <v>29</v>
      </c>
      <c r="E701" s="33"/>
      <c r="F701" s="33" t="s">
        <v>33</v>
      </c>
      <c r="G701" s="33"/>
    </row>
    <row r="702" spans="1:7" x14ac:dyDescent="0.25">
      <c r="A702" s="28" t="s">
        <v>34</v>
      </c>
      <c r="B702" s="33" t="s">
        <v>35</v>
      </c>
      <c r="C702" s="33"/>
      <c r="D702" s="33" t="s">
        <v>74</v>
      </c>
      <c r="E702" s="33"/>
      <c r="F702" s="33" t="s">
        <v>75</v>
      </c>
      <c r="G702" s="33"/>
    </row>
    <row r="703" spans="1:7" x14ac:dyDescent="0.25">
      <c r="A703" s="28" t="s">
        <v>38</v>
      </c>
      <c r="B703" s="33" t="s">
        <v>39</v>
      </c>
      <c r="C703" s="33"/>
      <c r="D703" s="33" t="s">
        <v>76</v>
      </c>
      <c r="E703" s="33"/>
      <c r="F703" s="33" t="s">
        <v>77</v>
      </c>
      <c r="G703" s="33"/>
    </row>
    <row r="704" spans="1:7" x14ac:dyDescent="0.25">
      <c r="A704" s="28" t="s">
        <v>42</v>
      </c>
      <c r="B704" s="33" t="s">
        <v>43</v>
      </c>
      <c r="C704" s="33"/>
      <c r="D704" s="33" t="s">
        <v>44</v>
      </c>
      <c r="E704" s="33"/>
      <c r="F704" s="33" t="s">
        <v>45</v>
      </c>
      <c r="G704" s="33"/>
    </row>
    <row r="705" spans="1:8" x14ac:dyDescent="0.25">
      <c r="A705" s="28" t="s">
        <v>46</v>
      </c>
      <c r="B705" s="33" t="s">
        <v>47</v>
      </c>
      <c r="C705" s="33"/>
      <c r="D705" s="33"/>
      <c r="E705" s="33"/>
      <c r="F705" s="33" t="s">
        <v>48</v>
      </c>
      <c r="G705" s="33"/>
    </row>
    <row r="706" spans="1:8" x14ac:dyDescent="0.25">
      <c r="A706" s="28" t="s">
        <v>49</v>
      </c>
      <c r="B706" s="33" t="s">
        <v>50</v>
      </c>
      <c r="C706" s="33"/>
      <c r="D706" s="33" t="s">
        <v>51</v>
      </c>
      <c r="E706" s="33"/>
      <c r="F706" s="33" t="s">
        <v>52</v>
      </c>
      <c r="G706" s="33"/>
    </row>
    <row r="707" spans="1:8" x14ac:dyDescent="0.25">
      <c r="A707" s="28" t="s">
        <v>53</v>
      </c>
      <c r="B707" s="33" t="s">
        <v>32</v>
      </c>
      <c r="C707" s="33"/>
      <c r="D707" s="33" t="s">
        <v>54</v>
      </c>
      <c r="E707" s="33"/>
      <c r="F707" s="33" t="s">
        <v>55</v>
      </c>
      <c r="G707" s="33"/>
    </row>
    <row r="708" spans="1:8" x14ac:dyDescent="0.25">
      <c r="A708" s="28" t="s">
        <v>56</v>
      </c>
      <c r="B708" s="33" t="s">
        <v>57</v>
      </c>
      <c r="C708" s="33"/>
      <c r="D708" s="33"/>
      <c r="E708" s="33"/>
      <c r="F708" s="33" t="s">
        <v>58</v>
      </c>
      <c r="G708" s="33"/>
    </row>
    <row r="709" spans="1:8" x14ac:dyDescent="0.25">
      <c r="B709" s="3"/>
      <c r="C709" s="3"/>
      <c r="D709" s="3"/>
      <c r="E709" s="3"/>
      <c r="F709" s="3"/>
      <c r="G709" s="3"/>
    </row>
    <row r="710" spans="1:8" x14ac:dyDescent="0.25">
      <c r="C710" s="29">
        <f>1*SUM(C697:C708)</f>
        <v>0</v>
      </c>
      <c r="E710" s="29">
        <f>2*SUM(E697:E708)</f>
        <v>0</v>
      </c>
      <c r="G710" s="29">
        <f>3*SUM(G697:G708)</f>
        <v>0</v>
      </c>
    </row>
    <row r="711" spans="1:8" x14ac:dyDescent="0.25">
      <c r="A711" s="30" t="s">
        <v>59</v>
      </c>
      <c r="H711" s="28">
        <f>SUM(B710:G710)</f>
        <v>0</v>
      </c>
    </row>
    <row r="712" spans="1:8" x14ac:dyDescent="0.25">
      <c r="A712" s="30"/>
      <c r="B712" s="83" t="s">
        <v>11</v>
      </c>
      <c r="C712" s="84"/>
      <c r="D712" s="84"/>
      <c r="E712" s="84"/>
      <c r="F712" s="84"/>
      <c r="G712" s="85"/>
    </row>
    <row r="713" spans="1:8" x14ac:dyDescent="0.25">
      <c r="A713" s="28" t="s">
        <v>60</v>
      </c>
      <c r="B713" s="33" t="s">
        <v>14</v>
      </c>
      <c r="C713" s="32" t="s">
        <v>13</v>
      </c>
      <c r="D713" s="33" t="s">
        <v>61</v>
      </c>
      <c r="E713" s="32" t="s">
        <v>13</v>
      </c>
      <c r="F713" s="33" t="s">
        <v>62</v>
      </c>
      <c r="G713" s="32" t="s">
        <v>13</v>
      </c>
    </row>
    <row r="714" spans="1:8" x14ac:dyDescent="0.25">
      <c r="A714" s="29" t="s">
        <v>78</v>
      </c>
      <c r="B714" s="29" t="s">
        <v>63</v>
      </c>
      <c r="C714" s="29"/>
      <c r="D714" s="29" t="s">
        <v>29</v>
      </c>
      <c r="E714" s="29"/>
      <c r="F714" s="29" t="s">
        <v>64</v>
      </c>
      <c r="G714" s="29"/>
    </row>
    <row r="716" spans="1:8" x14ac:dyDescent="0.25">
      <c r="C716" s="29">
        <f>2*C714</f>
        <v>0</v>
      </c>
      <c r="E716" s="29">
        <f>4*E714</f>
        <v>0</v>
      </c>
      <c r="G716" s="29">
        <f>6*G714</f>
        <v>0</v>
      </c>
    </row>
    <row r="717" spans="1:8" x14ac:dyDescent="0.25">
      <c r="A717" s="30" t="s">
        <v>65</v>
      </c>
      <c r="H717" s="28">
        <f>SUM(B716:G716)</f>
        <v>0</v>
      </c>
    </row>
    <row r="719" spans="1:8" x14ac:dyDescent="0.25">
      <c r="A719" s="30" t="s">
        <v>79</v>
      </c>
      <c r="H719" s="28">
        <f>SUM(H711:H717)</f>
        <v>0</v>
      </c>
    </row>
    <row r="721" spans="1:8" x14ac:dyDescent="0.25">
      <c r="A721" s="28" t="s">
        <v>80</v>
      </c>
      <c r="B721" s="29" t="s">
        <v>81</v>
      </c>
      <c r="C721" s="34"/>
      <c r="D721" s="29"/>
      <c r="E721" s="34"/>
    </row>
    <row r="722" spans="1:8" x14ac:dyDescent="0.25">
      <c r="A722" s="29" t="s">
        <v>82</v>
      </c>
      <c r="B722" s="29" t="s">
        <v>83</v>
      </c>
      <c r="C722" s="34" t="e">
        <f>27/H719</f>
        <v>#DIV/0!</v>
      </c>
      <c r="D722" s="29"/>
      <c r="E722" s="34"/>
    </row>
    <row r="723" spans="1:8" x14ac:dyDescent="0.25">
      <c r="A723" s="29" t="s">
        <v>84</v>
      </c>
      <c r="B723" s="29" t="s">
        <v>85</v>
      </c>
      <c r="C723" s="34" t="e">
        <f>28/H719</f>
        <v>#DIV/0!</v>
      </c>
      <c r="D723" s="33" t="s">
        <v>86</v>
      </c>
      <c r="E723" s="34" t="e">
        <f>59/H719</f>
        <v>#DIV/0!</v>
      </c>
    </row>
    <row r="724" spans="1:8" x14ac:dyDescent="0.25">
      <c r="A724" s="29" t="s">
        <v>87</v>
      </c>
      <c r="B724" s="29" t="s">
        <v>88</v>
      </c>
      <c r="C724" s="34" t="e">
        <f>60/H719</f>
        <v>#DIV/0!</v>
      </c>
      <c r="D724" s="29"/>
      <c r="E724" s="34"/>
    </row>
    <row r="727" spans="1:8" x14ac:dyDescent="0.25">
      <c r="A727" s="30" t="s">
        <v>89</v>
      </c>
      <c r="B727" s="83" t="s">
        <v>11</v>
      </c>
      <c r="C727" s="84"/>
      <c r="D727" s="84"/>
      <c r="E727" s="84"/>
      <c r="F727" s="84"/>
      <c r="G727" s="85"/>
    </row>
    <row r="728" spans="1:8" x14ac:dyDescent="0.25">
      <c r="A728" s="28" t="s">
        <v>66</v>
      </c>
      <c r="B728" s="33" t="s">
        <v>12</v>
      </c>
      <c r="C728" s="32" t="s">
        <v>13</v>
      </c>
      <c r="D728" s="33" t="s">
        <v>14</v>
      </c>
      <c r="E728" s="32" t="s">
        <v>13</v>
      </c>
      <c r="F728" s="33" t="s">
        <v>15</v>
      </c>
      <c r="G728" s="32" t="s">
        <v>13</v>
      </c>
      <c r="H728" s="33" t="s">
        <v>61</v>
      </c>
    </row>
    <row r="729" spans="1:8" x14ac:dyDescent="0.25">
      <c r="A729" s="29"/>
      <c r="B729" s="29" t="s">
        <v>67</v>
      </c>
      <c r="C729" s="29"/>
      <c r="D729" s="29" t="s">
        <v>68</v>
      </c>
      <c r="E729" s="29"/>
      <c r="F729" s="29" t="s">
        <v>69</v>
      </c>
      <c r="G729" s="29"/>
      <c r="H729" s="29" t="s">
        <v>70</v>
      </c>
    </row>
    <row r="730" spans="1:8" x14ac:dyDescent="0.25">
      <c r="A730" s="30"/>
      <c r="C730" s="29">
        <f>1*C729</f>
        <v>0</v>
      </c>
      <c r="E730" s="29">
        <f>2*E729</f>
        <v>0</v>
      </c>
      <c r="G730" s="29">
        <f>3*G729</f>
        <v>0</v>
      </c>
    </row>
    <row r="731" spans="1:8" x14ac:dyDescent="0.25">
      <c r="A731" s="30" t="s">
        <v>71</v>
      </c>
    </row>
    <row r="733" spans="1:8" x14ac:dyDescent="0.25">
      <c r="A733" s="29" t="s">
        <v>72</v>
      </c>
      <c r="B733" s="29">
        <f>+(H712+H717)*I663</f>
        <v>0</v>
      </c>
    </row>
    <row r="735" spans="1:8" x14ac:dyDescent="0.25">
      <c r="A735" s="35" t="s">
        <v>90</v>
      </c>
    </row>
    <row r="736" spans="1:8" x14ac:dyDescent="0.25">
      <c r="A736" t="s">
        <v>91</v>
      </c>
    </row>
    <row r="737" spans="1:1" x14ac:dyDescent="0.25">
      <c r="A737" t="s">
        <v>92</v>
      </c>
    </row>
    <row r="738" spans="1:1" x14ac:dyDescent="0.25">
      <c r="A738" t="s">
        <v>93</v>
      </c>
    </row>
    <row r="758" spans="1:7" x14ac:dyDescent="0.25">
      <c r="A758" s="28" t="s">
        <v>6</v>
      </c>
      <c r="B758" s="29" t="s">
        <v>73</v>
      </c>
    </row>
    <row r="759" spans="1:7" x14ac:dyDescent="0.25">
      <c r="A759" s="28" t="s">
        <v>7</v>
      </c>
      <c r="B759" s="29"/>
    </row>
    <row r="760" spans="1:7" x14ac:dyDescent="0.25">
      <c r="A760" s="28" t="s">
        <v>8</v>
      </c>
      <c r="B760" s="29"/>
    </row>
    <row r="761" spans="1:7" x14ac:dyDescent="0.25">
      <c r="A761" s="28" t="s">
        <v>9</v>
      </c>
      <c r="B761" s="29"/>
    </row>
    <row r="763" spans="1:7" x14ac:dyDescent="0.25">
      <c r="A763" s="30" t="s">
        <v>10</v>
      </c>
      <c r="B763" s="83" t="s">
        <v>11</v>
      </c>
      <c r="C763" s="84"/>
      <c r="D763" s="84"/>
      <c r="E763" s="84"/>
      <c r="F763" s="84"/>
      <c r="G763" s="85"/>
    </row>
    <row r="764" spans="1:7" x14ac:dyDescent="0.25">
      <c r="A764" s="31"/>
      <c r="B764" s="32" t="s">
        <v>12</v>
      </c>
      <c r="C764" s="32" t="s">
        <v>13</v>
      </c>
      <c r="D764" s="32" t="s">
        <v>14</v>
      </c>
      <c r="E764" s="32" t="s">
        <v>13</v>
      </c>
      <c r="F764" s="32" t="s">
        <v>15</v>
      </c>
      <c r="G764" s="32" t="s">
        <v>13</v>
      </c>
    </row>
    <row r="765" spans="1:7" x14ac:dyDescent="0.25">
      <c r="A765" s="28" t="s">
        <v>16</v>
      </c>
      <c r="B765" s="33" t="s">
        <v>17</v>
      </c>
      <c r="C765" s="33"/>
      <c r="D765" s="33" t="s">
        <v>18</v>
      </c>
      <c r="E765" s="33"/>
      <c r="F765" s="33" t="s">
        <v>19</v>
      </c>
      <c r="G765" s="33"/>
    </row>
    <row r="766" spans="1:7" x14ac:dyDescent="0.25">
      <c r="A766" s="28" t="s">
        <v>20</v>
      </c>
      <c r="B766" s="33" t="s">
        <v>21</v>
      </c>
      <c r="C766" s="33"/>
      <c r="D766" s="33" t="s">
        <v>22</v>
      </c>
      <c r="E766" s="33"/>
      <c r="F766" s="33" t="s">
        <v>23</v>
      </c>
      <c r="G766" s="33"/>
    </row>
    <row r="767" spans="1:7" x14ac:dyDescent="0.25">
      <c r="A767" s="28" t="s">
        <v>24</v>
      </c>
      <c r="B767" s="33" t="s">
        <v>25</v>
      </c>
      <c r="C767" s="33"/>
      <c r="D767" s="33"/>
      <c r="E767" s="33"/>
      <c r="F767" s="33" t="s">
        <v>26</v>
      </c>
      <c r="G767" s="33"/>
    </row>
    <row r="768" spans="1:7" x14ac:dyDescent="0.25">
      <c r="A768" s="28" t="s">
        <v>27</v>
      </c>
      <c r="B768" s="33" t="s">
        <v>28</v>
      </c>
      <c r="C768" s="33"/>
      <c r="D768" s="33" t="s">
        <v>29</v>
      </c>
      <c r="E768" s="33"/>
      <c r="F768" s="33" t="s">
        <v>30</v>
      </c>
      <c r="G768" s="33"/>
    </row>
    <row r="769" spans="1:8" x14ac:dyDescent="0.25">
      <c r="A769" s="28" t="s">
        <v>31</v>
      </c>
      <c r="B769" s="33" t="s">
        <v>32</v>
      </c>
      <c r="C769" s="33"/>
      <c r="D769" s="33" t="s">
        <v>29</v>
      </c>
      <c r="E769" s="33"/>
      <c r="F769" s="33" t="s">
        <v>33</v>
      </c>
      <c r="G769" s="33"/>
    </row>
    <row r="770" spans="1:8" x14ac:dyDescent="0.25">
      <c r="A770" s="28" t="s">
        <v>34</v>
      </c>
      <c r="B770" s="33" t="s">
        <v>35</v>
      </c>
      <c r="C770" s="33"/>
      <c r="D770" s="33" t="s">
        <v>74</v>
      </c>
      <c r="E770" s="33"/>
      <c r="F770" s="33" t="s">
        <v>75</v>
      </c>
      <c r="G770" s="33"/>
    </row>
    <row r="771" spans="1:8" x14ac:dyDescent="0.25">
      <c r="A771" s="28" t="s">
        <v>38</v>
      </c>
      <c r="B771" s="33" t="s">
        <v>39</v>
      </c>
      <c r="C771" s="33"/>
      <c r="D771" s="33" t="s">
        <v>76</v>
      </c>
      <c r="E771" s="33"/>
      <c r="F771" s="33" t="s">
        <v>77</v>
      </c>
      <c r="G771" s="33"/>
    </row>
    <row r="772" spans="1:8" x14ac:dyDescent="0.25">
      <c r="A772" s="28" t="s">
        <v>42</v>
      </c>
      <c r="B772" s="33" t="s">
        <v>43</v>
      </c>
      <c r="C772" s="33"/>
      <c r="D772" s="33" t="s">
        <v>44</v>
      </c>
      <c r="E772" s="33"/>
      <c r="F772" s="33" t="s">
        <v>45</v>
      </c>
      <c r="G772" s="33"/>
    </row>
    <row r="773" spans="1:8" x14ac:dyDescent="0.25">
      <c r="A773" s="28" t="s">
        <v>46</v>
      </c>
      <c r="B773" s="33" t="s">
        <v>47</v>
      </c>
      <c r="C773" s="33"/>
      <c r="D773" s="33"/>
      <c r="E773" s="33"/>
      <c r="F773" s="33" t="s">
        <v>48</v>
      </c>
      <c r="G773" s="33"/>
    </row>
    <row r="774" spans="1:8" x14ac:dyDescent="0.25">
      <c r="A774" s="28" t="s">
        <v>49</v>
      </c>
      <c r="B774" s="33" t="s">
        <v>50</v>
      </c>
      <c r="C774" s="33"/>
      <c r="D774" s="33" t="s">
        <v>51</v>
      </c>
      <c r="E774" s="33"/>
      <c r="F774" s="33" t="s">
        <v>52</v>
      </c>
      <c r="G774" s="33"/>
    </row>
    <row r="775" spans="1:8" x14ac:dyDescent="0.25">
      <c r="A775" s="28" t="s">
        <v>53</v>
      </c>
      <c r="B775" s="33" t="s">
        <v>32</v>
      </c>
      <c r="C775" s="33"/>
      <c r="D775" s="33" t="s">
        <v>54</v>
      </c>
      <c r="E775" s="33"/>
      <c r="F775" s="33" t="s">
        <v>55</v>
      </c>
      <c r="G775" s="33"/>
    </row>
    <row r="776" spans="1:8" x14ac:dyDescent="0.25">
      <c r="A776" s="28" t="s">
        <v>56</v>
      </c>
      <c r="B776" s="33" t="s">
        <v>57</v>
      </c>
      <c r="C776" s="33"/>
      <c r="D776" s="33"/>
      <c r="E776" s="33"/>
      <c r="F776" s="33" t="s">
        <v>58</v>
      </c>
      <c r="G776" s="33"/>
    </row>
    <row r="777" spans="1:8" x14ac:dyDescent="0.25">
      <c r="B777" s="3"/>
      <c r="C777" s="3"/>
      <c r="D777" s="3"/>
      <c r="E777" s="3"/>
      <c r="F777" s="3"/>
      <c r="G777" s="3"/>
    </row>
    <row r="778" spans="1:8" x14ac:dyDescent="0.25">
      <c r="C778" s="29">
        <f>1*SUM(C765:C776)</f>
        <v>0</v>
      </c>
      <c r="E778" s="29">
        <f>2*SUM(E765:E776)</f>
        <v>0</v>
      </c>
      <c r="G778" s="29">
        <f>3*SUM(G765:G776)</f>
        <v>0</v>
      </c>
    </row>
    <row r="779" spans="1:8" x14ac:dyDescent="0.25">
      <c r="A779" s="30" t="s">
        <v>59</v>
      </c>
      <c r="H779" s="28">
        <f>SUM(B778:G778)</f>
        <v>0</v>
      </c>
    </row>
    <row r="780" spans="1:8" x14ac:dyDescent="0.25">
      <c r="A780" s="30"/>
      <c r="B780" s="83" t="s">
        <v>11</v>
      </c>
      <c r="C780" s="84"/>
      <c r="D780" s="84"/>
      <c r="E780" s="84"/>
      <c r="F780" s="84"/>
      <c r="G780" s="85"/>
    </row>
    <row r="781" spans="1:8" x14ac:dyDescent="0.25">
      <c r="A781" s="28" t="s">
        <v>60</v>
      </c>
      <c r="B781" s="33" t="s">
        <v>14</v>
      </c>
      <c r="C781" s="32" t="s">
        <v>13</v>
      </c>
      <c r="D781" s="33" t="s">
        <v>61</v>
      </c>
      <c r="E781" s="32" t="s">
        <v>13</v>
      </c>
      <c r="F781" s="33" t="s">
        <v>62</v>
      </c>
      <c r="G781" s="32" t="s">
        <v>13</v>
      </c>
    </row>
    <row r="782" spans="1:8" x14ac:dyDescent="0.25">
      <c r="A782" s="29" t="s">
        <v>78</v>
      </c>
      <c r="B782" s="29" t="s">
        <v>63</v>
      </c>
      <c r="C782" s="29"/>
      <c r="D782" s="29" t="s">
        <v>29</v>
      </c>
      <c r="E782" s="29"/>
      <c r="F782" s="29" t="s">
        <v>64</v>
      </c>
      <c r="G782" s="29"/>
    </row>
    <row r="784" spans="1:8" x14ac:dyDescent="0.25">
      <c r="C784" s="29">
        <f>2*C782</f>
        <v>0</v>
      </c>
      <c r="E784" s="29">
        <f>4*E782</f>
        <v>0</v>
      </c>
      <c r="G784" s="29">
        <f>6*G782</f>
        <v>0</v>
      </c>
    </row>
    <row r="785" spans="1:8" x14ac:dyDescent="0.25">
      <c r="A785" s="30" t="s">
        <v>65</v>
      </c>
      <c r="H785" s="28">
        <f>SUM(B784:G784)</f>
        <v>0</v>
      </c>
    </row>
    <row r="787" spans="1:8" x14ac:dyDescent="0.25">
      <c r="A787" s="30" t="s">
        <v>79</v>
      </c>
      <c r="H787" s="28">
        <f>SUM(H779:H785)</f>
        <v>0</v>
      </c>
    </row>
    <row r="789" spans="1:8" x14ac:dyDescent="0.25">
      <c r="A789" s="28" t="s">
        <v>80</v>
      </c>
      <c r="B789" s="29" t="s">
        <v>81</v>
      </c>
      <c r="C789" s="34"/>
      <c r="D789" s="29"/>
      <c r="E789" s="34"/>
    </row>
    <row r="790" spans="1:8" x14ac:dyDescent="0.25">
      <c r="A790" s="29" t="s">
        <v>82</v>
      </c>
      <c r="B790" s="29" t="s">
        <v>83</v>
      </c>
      <c r="C790" s="34" t="e">
        <f>27/H787</f>
        <v>#DIV/0!</v>
      </c>
      <c r="D790" s="29"/>
      <c r="E790" s="34"/>
    </row>
    <row r="791" spans="1:8" x14ac:dyDescent="0.25">
      <c r="A791" s="29" t="s">
        <v>84</v>
      </c>
      <c r="B791" s="29" t="s">
        <v>85</v>
      </c>
      <c r="C791" s="34" t="e">
        <f>28/H787</f>
        <v>#DIV/0!</v>
      </c>
      <c r="D791" s="33" t="s">
        <v>86</v>
      </c>
      <c r="E791" s="34" t="e">
        <f>59/H787</f>
        <v>#DIV/0!</v>
      </c>
    </row>
    <row r="792" spans="1:8" x14ac:dyDescent="0.25">
      <c r="A792" s="29" t="s">
        <v>87</v>
      </c>
      <c r="B792" s="29" t="s">
        <v>88</v>
      </c>
      <c r="C792" s="34" t="e">
        <f>60/H787</f>
        <v>#DIV/0!</v>
      </c>
      <c r="D792" s="29"/>
      <c r="E792" s="34"/>
    </row>
    <row r="795" spans="1:8" x14ac:dyDescent="0.25">
      <c r="A795" s="30" t="s">
        <v>89</v>
      </c>
      <c r="B795" s="83" t="s">
        <v>11</v>
      </c>
      <c r="C795" s="84"/>
      <c r="D795" s="84"/>
      <c r="E795" s="84"/>
      <c r="F795" s="84"/>
      <c r="G795" s="85"/>
    </row>
    <row r="796" spans="1:8" x14ac:dyDescent="0.25">
      <c r="A796" s="28" t="s">
        <v>66</v>
      </c>
      <c r="B796" s="33" t="s">
        <v>12</v>
      </c>
      <c r="C796" s="32" t="s">
        <v>13</v>
      </c>
      <c r="D796" s="33" t="s">
        <v>14</v>
      </c>
      <c r="E796" s="32" t="s">
        <v>13</v>
      </c>
      <c r="F796" s="33" t="s">
        <v>15</v>
      </c>
      <c r="G796" s="32" t="s">
        <v>13</v>
      </c>
      <c r="H796" s="33" t="s">
        <v>61</v>
      </c>
    </row>
    <row r="797" spans="1:8" x14ac:dyDescent="0.25">
      <c r="A797" s="29"/>
      <c r="B797" s="29" t="s">
        <v>67</v>
      </c>
      <c r="C797" s="29"/>
      <c r="D797" s="29" t="s">
        <v>68</v>
      </c>
      <c r="E797" s="29"/>
      <c r="F797" s="29" t="s">
        <v>69</v>
      </c>
      <c r="G797" s="29"/>
      <c r="H797" s="29" t="s">
        <v>70</v>
      </c>
    </row>
    <row r="798" spans="1:8" x14ac:dyDescent="0.25">
      <c r="A798" s="30"/>
      <c r="C798" s="29">
        <f>1*C797</f>
        <v>0</v>
      </c>
      <c r="E798" s="29">
        <f>2*E797</f>
        <v>0</v>
      </c>
      <c r="G798" s="29">
        <f>3*G797</f>
        <v>0</v>
      </c>
    </row>
    <row r="799" spans="1:8" x14ac:dyDescent="0.25">
      <c r="A799" s="30" t="s">
        <v>71</v>
      </c>
    </row>
    <row r="801" spans="1:2" x14ac:dyDescent="0.25">
      <c r="A801" s="29" t="s">
        <v>72</v>
      </c>
      <c r="B801" s="29">
        <f>+(H780+H785)*I731</f>
        <v>0</v>
      </c>
    </row>
    <row r="803" spans="1:2" x14ac:dyDescent="0.25">
      <c r="A803" s="35" t="s">
        <v>90</v>
      </c>
    </row>
    <row r="804" spans="1:2" x14ac:dyDescent="0.25">
      <c r="A804" t="s">
        <v>91</v>
      </c>
    </row>
    <row r="805" spans="1:2" x14ac:dyDescent="0.25">
      <c r="A805" t="s">
        <v>92</v>
      </c>
    </row>
    <row r="806" spans="1:2" x14ac:dyDescent="0.25">
      <c r="A806" t="s">
        <v>93</v>
      </c>
    </row>
    <row r="825" spans="1:7" x14ac:dyDescent="0.25">
      <c r="A825" s="28" t="s">
        <v>6</v>
      </c>
      <c r="B825" s="29" t="s">
        <v>73</v>
      </c>
    </row>
    <row r="826" spans="1:7" x14ac:dyDescent="0.25">
      <c r="A826" s="28" t="s">
        <v>7</v>
      </c>
      <c r="B826" s="29"/>
    </row>
    <row r="827" spans="1:7" x14ac:dyDescent="0.25">
      <c r="A827" s="28" t="s">
        <v>8</v>
      </c>
      <c r="B827" s="29"/>
    </row>
    <row r="828" spans="1:7" x14ac:dyDescent="0.25">
      <c r="A828" s="28" t="s">
        <v>9</v>
      </c>
      <c r="B828" s="29"/>
    </row>
    <row r="830" spans="1:7" x14ac:dyDescent="0.25">
      <c r="A830" s="30" t="s">
        <v>10</v>
      </c>
      <c r="B830" s="83" t="s">
        <v>11</v>
      </c>
      <c r="C830" s="84"/>
      <c r="D830" s="84"/>
      <c r="E830" s="84"/>
      <c r="F830" s="84"/>
      <c r="G830" s="85"/>
    </row>
    <row r="831" spans="1:7" x14ac:dyDescent="0.25">
      <c r="A831" s="31"/>
      <c r="B831" s="32" t="s">
        <v>12</v>
      </c>
      <c r="C831" s="32" t="s">
        <v>13</v>
      </c>
      <c r="D831" s="32" t="s">
        <v>14</v>
      </c>
      <c r="E831" s="32" t="s">
        <v>13</v>
      </c>
      <c r="F831" s="32" t="s">
        <v>15</v>
      </c>
      <c r="G831" s="32" t="s">
        <v>13</v>
      </c>
    </row>
    <row r="832" spans="1:7" x14ac:dyDescent="0.25">
      <c r="A832" s="28" t="s">
        <v>16</v>
      </c>
      <c r="B832" s="33" t="s">
        <v>17</v>
      </c>
      <c r="C832" s="33"/>
      <c r="D832" s="33" t="s">
        <v>18</v>
      </c>
      <c r="E832" s="33"/>
      <c r="F832" s="33" t="s">
        <v>19</v>
      </c>
      <c r="G832" s="33"/>
    </row>
    <row r="833" spans="1:8" x14ac:dyDescent="0.25">
      <c r="A833" s="28" t="s">
        <v>20</v>
      </c>
      <c r="B833" s="33" t="s">
        <v>21</v>
      </c>
      <c r="C833" s="33"/>
      <c r="D833" s="33" t="s">
        <v>22</v>
      </c>
      <c r="E833" s="33"/>
      <c r="F833" s="33" t="s">
        <v>23</v>
      </c>
      <c r="G833" s="33"/>
    </row>
    <row r="834" spans="1:8" x14ac:dyDescent="0.25">
      <c r="A834" s="28" t="s">
        <v>24</v>
      </c>
      <c r="B834" s="33" t="s">
        <v>25</v>
      </c>
      <c r="C834" s="33"/>
      <c r="D834" s="33"/>
      <c r="E834" s="33"/>
      <c r="F834" s="33" t="s">
        <v>26</v>
      </c>
      <c r="G834" s="33"/>
    </row>
    <row r="835" spans="1:8" x14ac:dyDescent="0.25">
      <c r="A835" s="28" t="s">
        <v>27</v>
      </c>
      <c r="B835" s="33" t="s">
        <v>28</v>
      </c>
      <c r="C835" s="33"/>
      <c r="D835" s="33" t="s">
        <v>29</v>
      </c>
      <c r="E835" s="33"/>
      <c r="F835" s="33" t="s">
        <v>30</v>
      </c>
      <c r="G835" s="33"/>
    </row>
    <row r="836" spans="1:8" x14ac:dyDescent="0.25">
      <c r="A836" s="28" t="s">
        <v>31</v>
      </c>
      <c r="B836" s="33" t="s">
        <v>32</v>
      </c>
      <c r="C836" s="33"/>
      <c r="D836" s="33" t="s">
        <v>29</v>
      </c>
      <c r="E836" s="33"/>
      <c r="F836" s="33" t="s">
        <v>33</v>
      </c>
      <c r="G836" s="33"/>
    </row>
    <row r="837" spans="1:8" x14ac:dyDescent="0.25">
      <c r="A837" s="28" t="s">
        <v>34</v>
      </c>
      <c r="B837" s="33" t="s">
        <v>35</v>
      </c>
      <c r="C837" s="33"/>
      <c r="D837" s="33" t="s">
        <v>74</v>
      </c>
      <c r="E837" s="33"/>
      <c r="F837" s="33" t="s">
        <v>75</v>
      </c>
      <c r="G837" s="33"/>
    </row>
    <row r="838" spans="1:8" x14ac:dyDescent="0.25">
      <c r="A838" s="28" t="s">
        <v>38</v>
      </c>
      <c r="B838" s="33" t="s">
        <v>39</v>
      </c>
      <c r="C838" s="33"/>
      <c r="D838" s="33" t="s">
        <v>76</v>
      </c>
      <c r="E838" s="33"/>
      <c r="F838" s="33" t="s">
        <v>77</v>
      </c>
      <c r="G838" s="33"/>
    </row>
    <row r="839" spans="1:8" x14ac:dyDescent="0.25">
      <c r="A839" s="28" t="s">
        <v>42</v>
      </c>
      <c r="B839" s="33" t="s">
        <v>43</v>
      </c>
      <c r="C839" s="33"/>
      <c r="D839" s="33" t="s">
        <v>44</v>
      </c>
      <c r="E839" s="33"/>
      <c r="F839" s="33" t="s">
        <v>45</v>
      </c>
      <c r="G839" s="33"/>
    </row>
    <row r="840" spans="1:8" x14ac:dyDescent="0.25">
      <c r="A840" s="28" t="s">
        <v>46</v>
      </c>
      <c r="B840" s="33" t="s">
        <v>47</v>
      </c>
      <c r="C840" s="33"/>
      <c r="D840" s="33"/>
      <c r="E840" s="33"/>
      <c r="F840" s="33" t="s">
        <v>48</v>
      </c>
      <c r="G840" s="33"/>
    </row>
    <row r="841" spans="1:8" x14ac:dyDescent="0.25">
      <c r="A841" s="28" t="s">
        <v>49</v>
      </c>
      <c r="B841" s="33" t="s">
        <v>50</v>
      </c>
      <c r="C841" s="33"/>
      <c r="D841" s="33" t="s">
        <v>51</v>
      </c>
      <c r="E841" s="33"/>
      <c r="F841" s="33" t="s">
        <v>52</v>
      </c>
      <c r="G841" s="33"/>
    </row>
    <row r="842" spans="1:8" x14ac:dyDescent="0.25">
      <c r="A842" s="28" t="s">
        <v>53</v>
      </c>
      <c r="B842" s="33" t="s">
        <v>32</v>
      </c>
      <c r="C842" s="33"/>
      <c r="D842" s="33" t="s">
        <v>54</v>
      </c>
      <c r="E842" s="33"/>
      <c r="F842" s="33" t="s">
        <v>55</v>
      </c>
      <c r="G842" s="33"/>
    </row>
    <row r="843" spans="1:8" x14ac:dyDescent="0.25">
      <c r="A843" s="28" t="s">
        <v>56</v>
      </c>
      <c r="B843" s="33" t="s">
        <v>57</v>
      </c>
      <c r="C843" s="33"/>
      <c r="D843" s="33"/>
      <c r="E843" s="33"/>
      <c r="F843" s="33" t="s">
        <v>58</v>
      </c>
      <c r="G843" s="33"/>
    </row>
    <row r="844" spans="1:8" x14ac:dyDescent="0.25">
      <c r="B844" s="3"/>
      <c r="C844" s="3"/>
      <c r="D844" s="3"/>
      <c r="E844" s="3"/>
      <c r="F844" s="3"/>
      <c r="G844" s="3"/>
    </row>
    <row r="845" spans="1:8" x14ac:dyDescent="0.25">
      <c r="C845" s="29">
        <f>1*SUM(C832:C843)</f>
        <v>0</v>
      </c>
      <c r="E845" s="29">
        <f>2*SUM(E832:E843)</f>
        <v>0</v>
      </c>
      <c r="G845" s="29">
        <f>3*SUM(G832:G843)</f>
        <v>0</v>
      </c>
    </row>
    <row r="846" spans="1:8" x14ac:dyDescent="0.25">
      <c r="A846" s="30" t="s">
        <v>59</v>
      </c>
      <c r="H846" s="28">
        <f>SUM(B845:G845)</f>
        <v>0</v>
      </c>
    </row>
    <row r="847" spans="1:8" x14ac:dyDescent="0.25">
      <c r="A847" s="30"/>
      <c r="B847" s="83" t="s">
        <v>11</v>
      </c>
      <c r="C847" s="84"/>
      <c r="D847" s="84"/>
      <c r="E847" s="84"/>
      <c r="F847" s="84"/>
      <c r="G847" s="85"/>
    </row>
    <row r="848" spans="1:8" x14ac:dyDescent="0.25">
      <c r="A848" s="28" t="s">
        <v>60</v>
      </c>
      <c r="B848" s="33" t="s">
        <v>14</v>
      </c>
      <c r="C848" s="32" t="s">
        <v>13</v>
      </c>
      <c r="D848" s="33" t="s">
        <v>61</v>
      </c>
      <c r="E848" s="32" t="s">
        <v>13</v>
      </c>
      <c r="F848" s="33" t="s">
        <v>62</v>
      </c>
      <c r="G848" s="32" t="s">
        <v>13</v>
      </c>
    </row>
    <row r="849" spans="1:8" x14ac:dyDescent="0.25">
      <c r="A849" s="29" t="s">
        <v>78</v>
      </c>
      <c r="B849" s="29" t="s">
        <v>63</v>
      </c>
      <c r="C849" s="29"/>
      <c r="D849" s="29" t="s">
        <v>29</v>
      </c>
      <c r="E849" s="29"/>
      <c r="F849" s="29" t="s">
        <v>64</v>
      </c>
      <c r="G849" s="29"/>
    </row>
    <row r="851" spans="1:8" x14ac:dyDescent="0.25">
      <c r="C851" s="29">
        <f>2*C849</f>
        <v>0</v>
      </c>
      <c r="E851" s="29">
        <f>4*E849</f>
        <v>0</v>
      </c>
      <c r="G851" s="29">
        <f>6*G849</f>
        <v>0</v>
      </c>
    </row>
    <row r="852" spans="1:8" x14ac:dyDescent="0.25">
      <c r="A852" s="30" t="s">
        <v>65</v>
      </c>
      <c r="H852" s="28">
        <f>SUM(B851:G851)</f>
        <v>0</v>
      </c>
    </row>
    <row r="854" spans="1:8" x14ac:dyDescent="0.25">
      <c r="A854" s="30" t="s">
        <v>79</v>
      </c>
      <c r="H854" s="28">
        <f>SUM(H846:H852)</f>
        <v>0</v>
      </c>
    </row>
    <row r="856" spans="1:8" x14ac:dyDescent="0.25">
      <c r="A856" s="28" t="s">
        <v>80</v>
      </c>
      <c r="B856" s="29" t="s">
        <v>81</v>
      </c>
      <c r="C856" s="34"/>
      <c r="D856" s="29"/>
      <c r="E856" s="34"/>
    </row>
    <row r="857" spans="1:8" x14ac:dyDescent="0.25">
      <c r="A857" s="29" t="s">
        <v>82</v>
      </c>
      <c r="B857" s="29" t="s">
        <v>83</v>
      </c>
      <c r="C857" s="34" t="e">
        <f>27/H854</f>
        <v>#DIV/0!</v>
      </c>
      <c r="D857" s="29"/>
      <c r="E857" s="34"/>
    </row>
    <row r="858" spans="1:8" x14ac:dyDescent="0.25">
      <c r="A858" s="29" t="s">
        <v>84</v>
      </c>
      <c r="B858" s="29" t="s">
        <v>85</v>
      </c>
      <c r="C858" s="34" t="e">
        <f>28/H854</f>
        <v>#DIV/0!</v>
      </c>
      <c r="D858" s="33" t="s">
        <v>86</v>
      </c>
      <c r="E858" s="34" t="e">
        <f>59/H854</f>
        <v>#DIV/0!</v>
      </c>
    </row>
    <row r="859" spans="1:8" x14ac:dyDescent="0.25">
      <c r="A859" s="29" t="s">
        <v>87</v>
      </c>
      <c r="B859" s="29" t="s">
        <v>88</v>
      </c>
      <c r="C859" s="34" t="e">
        <f>60/H854</f>
        <v>#DIV/0!</v>
      </c>
      <c r="D859" s="29"/>
      <c r="E859" s="34"/>
    </row>
    <row r="862" spans="1:8" x14ac:dyDescent="0.25">
      <c r="A862" s="30" t="s">
        <v>89</v>
      </c>
      <c r="B862" s="83" t="s">
        <v>11</v>
      </c>
      <c r="C862" s="84"/>
      <c r="D862" s="84"/>
      <c r="E862" s="84"/>
      <c r="F862" s="84"/>
      <c r="G862" s="85"/>
    </row>
    <row r="863" spans="1:8" x14ac:dyDescent="0.25">
      <c r="A863" s="28" t="s">
        <v>66</v>
      </c>
      <c r="B863" s="33" t="s">
        <v>12</v>
      </c>
      <c r="C863" s="32" t="s">
        <v>13</v>
      </c>
      <c r="D863" s="33" t="s">
        <v>14</v>
      </c>
      <c r="E863" s="32" t="s">
        <v>13</v>
      </c>
      <c r="F863" s="33" t="s">
        <v>15</v>
      </c>
      <c r="G863" s="32" t="s">
        <v>13</v>
      </c>
      <c r="H863" s="33" t="s">
        <v>61</v>
      </c>
    </row>
    <row r="864" spans="1:8" x14ac:dyDescent="0.25">
      <c r="A864" s="29"/>
      <c r="B864" s="29" t="s">
        <v>67</v>
      </c>
      <c r="C864" s="29"/>
      <c r="D864" s="29" t="s">
        <v>68</v>
      </c>
      <c r="E864" s="29"/>
      <c r="F864" s="29" t="s">
        <v>69</v>
      </c>
      <c r="G864" s="29"/>
      <c r="H864" s="29" t="s">
        <v>70</v>
      </c>
    </row>
    <row r="865" spans="1:7" x14ac:dyDescent="0.25">
      <c r="A865" s="30"/>
      <c r="C865" s="29">
        <f>1*C864</f>
        <v>0</v>
      </c>
      <c r="E865" s="29">
        <f>2*E864</f>
        <v>0</v>
      </c>
      <c r="G865" s="29">
        <f>3*G864</f>
        <v>0</v>
      </c>
    </row>
    <row r="866" spans="1:7" x14ac:dyDescent="0.25">
      <c r="A866" s="30" t="s">
        <v>71</v>
      </c>
    </row>
    <row r="868" spans="1:7" x14ac:dyDescent="0.25">
      <c r="A868" s="29" t="s">
        <v>72</v>
      </c>
      <c r="B868" s="29">
        <f>+(H847+H852)*I798</f>
        <v>0</v>
      </c>
    </row>
    <row r="870" spans="1:7" x14ac:dyDescent="0.25">
      <c r="A870" s="35" t="s">
        <v>90</v>
      </c>
    </row>
    <row r="871" spans="1:7" x14ac:dyDescent="0.25">
      <c r="A871" t="s">
        <v>91</v>
      </c>
    </row>
    <row r="872" spans="1:7" x14ac:dyDescent="0.25">
      <c r="A872" t="s">
        <v>92</v>
      </c>
    </row>
    <row r="873" spans="1:7" x14ac:dyDescent="0.25">
      <c r="A873" t="s">
        <v>93</v>
      </c>
    </row>
    <row r="893" spans="1:2" x14ac:dyDescent="0.25">
      <c r="A893" s="28" t="s">
        <v>6</v>
      </c>
      <c r="B893" s="29" t="s">
        <v>73</v>
      </c>
    </row>
    <row r="894" spans="1:2" x14ac:dyDescent="0.25">
      <c r="A894" s="28" t="s">
        <v>7</v>
      </c>
      <c r="B894" s="29"/>
    </row>
    <row r="895" spans="1:2" x14ac:dyDescent="0.25">
      <c r="A895" s="28" t="s">
        <v>8</v>
      </c>
      <c r="B895" s="29"/>
    </row>
    <row r="896" spans="1:2" x14ac:dyDescent="0.25">
      <c r="A896" s="28" t="s">
        <v>9</v>
      </c>
      <c r="B896" s="29"/>
    </row>
    <row r="898" spans="1:7" x14ac:dyDescent="0.25">
      <c r="A898" s="30" t="s">
        <v>10</v>
      </c>
      <c r="B898" s="83" t="s">
        <v>11</v>
      </c>
      <c r="C898" s="84"/>
      <c r="D898" s="84"/>
      <c r="E898" s="84"/>
      <c r="F898" s="84"/>
      <c r="G898" s="85"/>
    </row>
    <row r="899" spans="1:7" x14ac:dyDescent="0.25">
      <c r="A899" s="31"/>
      <c r="B899" s="32" t="s">
        <v>12</v>
      </c>
      <c r="C899" s="32" t="s">
        <v>13</v>
      </c>
      <c r="D899" s="32" t="s">
        <v>14</v>
      </c>
      <c r="E899" s="32" t="s">
        <v>13</v>
      </c>
      <c r="F899" s="32" t="s">
        <v>15</v>
      </c>
      <c r="G899" s="32" t="s">
        <v>13</v>
      </c>
    </row>
    <row r="900" spans="1:7" x14ac:dyDescent="0.25">
      <c r="A900" s="28" t="s">
        <v>16</v>
      </c>
      <c r="B900" s="33" t="s">
        <v>17</v>
      </c>
      <c r="C900" s="33"/>
      <c r="D900" s="33" t="s">
        <v>18</v>
      </c>
      <c r="E900" s="33"/>
      <c r="F900" s="33" t="s">
        <v>19</v>
      </c>
      <c r="G900" s="33"/>
    </row>
    <row r="901" spans="1:7" x14ac:dyDescent="0.25">
      <c r="A901" s="28" t="s">
        <v>20</v>
      </c>
      <c r="B901" s="33" t="s">
        <v>21</v>
      </c>
      <c r="C901" s="33"/>
      <c r="D901" s="33" t="s">
        <v>22</v>
      </c>
      <c r="E901" s="33"/>
      <c r="F901" s="33" t="s">
        <v>23</v>
      </c>
      <c r="G901" s="33"/>
    </row>
    <row r="902" spans="1:7" x14ac:dyDescent="0.25">
      <c r="A902" s="28" t="s">
        <v>24</v>
      </c>
      <c r="B902" s="33" t="s">
        <v>25</v>
      </c>
      <c r="C902" s="33"/>
      <c r="D902" s="33"/>
      <c r="E902" s="33"/>
      <c r="F902" s="33" t="s">
        <v>26</v>
      </c>
      <c r="G902" s="33"/>
    </row>
    <row r="903" spans="1:7" x14ac:dyDescent="0.25">
      <c r="A903" s="28" t="s">
        <v>27</v>
      </c>
      <c r="B903" s="33" t="s">
        <v>28</v>
      </c>
      <c r="C903" s="33"/>
      <c r="D903" s="33" t="s">
        <v>29</v>
      </c>
      <c r="E903" s="33"/>
      <c r="F903" s="33" t="s">
        <v>30</v>
      </c>
      <c r="G903" s="33"/>
    </row>
    <row r="904" spans="1:7" x14ac:dyDescent="0.25">
      <c r="A904" s="28" t="s">
        <v>31</v>
      </c>
      <c r="B904" s="33" t="s">
        <v>32</v>
      </c>
      <c r="C904" s="33"/>
      <c r="D904" s="33" t="s">
        <v>29</v>
      </c>
      <c r="E904" s="33"/>
      <c r="F904" s="33" t="s">
        <v>33</v>
      </c>
      <c r="G904" s="33"/>
    </row>
    <row r="905" spans="1:7" x14ac:dyDescent="0.25">
      <c r="A905" s="28" t="s">
        <v>34</v>
      </c>
      <c r="B905" s="33" t="s">
        <v>35</v>
      </c>
      <c r="C905" s="33"/>
      <c r="D905" s="33" t="s">
        <v>74</v>
      </c>
      <c r="E905" s="33"/>
      <c r="F905" s="33" t="s">
        <v>75</v>
      </c>
      <c r="G905" s="33"/>
    </row>
    <row r="906" spans="1:7" x14ac:dyDescent="0.25">
      <c r="A906" s="28" t="s">
        <v>38</v>
      </c>
      <c r="B906" s="33" t="s">
        <v>39</v>
      </c>
      <c r="C906" s="33"/>
      <c r="D906" s="33" t="s">
        <v>76</v>
      </c>
      <c r="E906" s="33"/>
      <c r="F906" s="33" t="s">
        <v>77</v>
      </c>
      <c r="G906" s="33"/>
    </row>
    <row r="907" spans="1:7" x14ac:dyDescent="0.25">
      <c r="A907" s="28" t="s">
        <v>42</v>
      </c>
      <c r="B907" s="33" t="s">
        <v>43</v>
      </c>
      <c r="C907" s="33"/>
      <c r="D907" s="33" t="s">
        <v>44</v>
      </c>
      <c r="E907" s="33"/>
      <c r="F907" s="33" t="s">
        <v>45</v>
      </c>
      <c r="G907" s="33"/>
    </row>
    <row r="908" spans="1:7" x14ac:dyDescent="0.25">
      <c r="A908" s="28" t="s">
        <v>46</v>
      </c>
      <c r="B908" s="33" t="s">
        <v>47</v>
      </c>
      <c r="C908" s="33"/>
      <c r="D908" s="33"/>
      <c r="E908" s="33"/>
      <c r="F908" s="33" t="s">
        <v>48</v>
      </c>
      <c r="G908" s="33"/>
    </row>
    <row r="909" spans="1:7" x14ac:dyDescent="0.25">
      <c r="A909" s="28" t="s">
        <v>49</v>
      </c>
      <c r="B909" s="33" t="s">
        <v>50</v>
      </c>
      <c r="C909" s="33"/>
      <c r="D909" s="33" t="s">
        <v>51</v>
      </c>
      <c r="E909" s="33"/>
      <c r="F909" s="33" t="s">
        <v>52</v>
      </c>
      <c r="G909" s="33"/>
    </row>
    <row r="910" spans="1:7" x14ac:dyDescent="0.25">
      <c r="A910" s="28" t="s">
        <v>53</v>
      </c>
      <c r="B910" s="33" t="s">
        <v>32</v>
      </c>
      <c r="C910" s="33"/>
      <c r="D910" s="33" t="s">
        <v>54</v>
      </c>
      <c r="E910" s="33"/>
      <c r="F910" s="33" t="s">
        <v>55</v>
      </c>
      <c r="G910" s="33"/>
    </row>
    <row r="911" spans="1:7" x14ac:dyDescent="0.25">
      <c r="A911" s="28" t="s">
        <v>56</v>
      </c>
      <c r="B911" s="33" t="s">
        <v>57</v>
      </c>
      <c r="C911" s="33"/>
      <c r="D911" s="33"/>
      <c r="E911" s="33"/>
      <c r="F911" s="33" t="s">
        <v>58</v>
      </c>
      <c r="G911" s="33"/>
    </row>
    <row r="912" spans="1:7" x14ac:dyDescent="0.25">
      <c r="B912" s="3"/>
      <c r="C912" s="3"/>
      <c r="D912" s="3"/>
      <c r="E912" s="3"/>
      <c r="F912" s="3"/>
      <c r="G912" s="3"/>
    </row>
    <row r="913" spans="1:8" x14ac:dyDescent="0.25">
      <c r="C913" s="29">
        <f>1*SUM(C900:C911)</f>
        <v>0</v>
      </c>
      <c r="E913" s="29">
        <f>2*SUM(E900:E911)</f>
        <v>0</v>
      </c>
      <c r="G913" s="29">
        <f>3*SUM(G900:G911)</f>
        <v>0</v>
      </c>
    </row>
    <row r="914" spans="1:8" x14ac:dyDescent="0.25">
      <c r="A914" s="30" t="s">
        <v>59</v>
      </c>
      <c r="H914" s="28">
        <f>SUM(B913:G913)</f>
        <v>0</v>
      </c>
    </row>
    <row r="915" spans="1:8" x14ac:dyDescent="0.25">
      <c r="A915" s="30"/>
      <c r="B915" s="83" t="s">
        <v>11</v>
      </c>
      <c r="C915" s="84"/>
      <c r="D915" s="84"/>
      <c r="E915" s="84"/>
      <c r="F915" s="84"/>
      <c r="G915" s="85"/>
    </row>
    <row r="916" spans="1:8" x14ac:dyDescent="0.25">
      <c r="A916" s="28" t="s">
        <v>60</v>
      </c>
      <c r="B916" s="33" t="s">
        <v>14</v>
      </c>
      <c r="C916" s="32" t="s">
        <v>13</v>
      </c>
      <c r="D916" s="33" t="s">
        <v>61</v>
      </c>
      <c r="E916" s="32" t="s">
        <v>13</v>
      </c>
      <c r="F916" s="33" t="s">
        <v>62</v>
      </c>
      <c r="G916" s="32" t="s">
        <v>13</v>
      </c>
    </row>
    <row r="917" spans="1:8" x14ac:dyDescent="0.25">
      <c r="A917" s="29" t="s">
        <v>78</v>
      </c>
      <c r="B917" s="29" t="s">
        <v>63</v>
      </c>
      <c r="C917" s="29"/>
      <c r="D917" s="29" t="s">
        <v>29</v>
      </c>
      <c r="E917" s="29"/>
      <c r="F917" s="29" t="s">
        <v>64</v>
      </c>
      <c r="G917" s="29"/>
    </row>
    <row r="919" spans="1:8" x14ac:dyDescent="0.25">
      <c r="C919" s="29">
        <f>2*C917</f>
        <v>0</v>
      </c>
      <c r="E919" s="29">
        <f>4*E917</f>
        <v>0</v>
      </c>
      <c r="G919" s="29">
        <f>6*G917</f>
        <v>0</v>
      </c>
    </row>
    <row r="920" spans="1:8" x14ac:dyDescent="0.25">
      <c r="A920" s="30" t="s">
        <v>65</v>
      </c>
      <c r="H920" s="28">
        <f>SUM(B919:G919)</f>
        <v>0</v>
      </c>
    </row>
    <row r="922" spans="1:8" x14ac:dyDescent="0.25">
      <c r="A922" s="30" t="s">
        <v>79</v>
      </c>
      <c r="H922" s="28">
        <f>SUM(H914:H920)</f>
        <v>0</v>
      </c>
    </row>
    <row r="924" spans="1:8" x14ac:dyDescent="0.25">
      <c r="A924" s="28" t="s">
        <v>80</v>
      </c>
      <c r="B924" s="29" t="s">
        <v>81</v>
      </c>
      <c r="C924" s="34"/>
      <c r="D924" s="29"/>
      <c r="E924" s="34"/>
    </row>
    <row r="925" spans="1:8" x14ac:dyDescent="0.25">
      <c r="A925" s="29" t="s">
        <v>82</v>
      </c>
      <c r="B925" s="29" t="s">
        <v>83</v>
      </c>
      <c r="C925" s="34" t="e">
        <f>27/H922</f>
        <v>#DIV/0!</v>
      </c>
      <c r="D925" s="29"/>
      <c r="E925" s="34"/>
    </row>
    <row r="926" spans="1:8" x14ac:dyDescent="0.25">
      <c r="A926" s="29" t="s">
        <v>84</v>
      </c>
      <c r="B926" s="29" t="s">
        <v>85</v>
      </c>
      <c r="C926" s="34" t="e">
        <f>28/H922</f>
        <v>#DIV/0!</v>
      </c>
      <c r="D926" s="33" t="s">
        <v>86</v>
      </c>
      <c r="E926" s="34" t="e">
        <f>59/H922</f>
        <v>#DIV/0!</v>
      </c>
    </row>
    <row r="927" spans="1:8" x14ac:dyDescent="0.25">
      <c r="A927" s="29" t="s">
        <v>87</v>
      </c>
      <c r="B927" s="29" t="s">
        <v>88</v>
      </c>
      <c r="C927" s="34" t="e">
        <f>60/H922</f>
        <v>#DIV/0!</v>
      </c>
      <c r="D927" s="29"/>
      <c r="E927" s="34"/>
    </row>
    <row r="930" spans="1:8" x14ac:dyDescent="0.25">
      <c r="A930" s="30" t="s">
        <v>89</v>
      </c>
      <c r="B930" s="83" t="s">
        <v>11</v>
      </c>
      <c r="C930" s="84"/>
      <c r="D930" s="84"/>
      <c r="E930" s="84"/>
      <c r="F930" s="84"/>
      <c r="G930" s="85"/>
    </row>
    <row r="931" spans="1:8" x14ac:dyDescent="0.25">
      <c r="A931" s="28" t="s">
        <v>66</v>
      </c>
      <c r="B931" s="33" t="s">
        <v>12</v>
      </c>
      <c r="C931" s="32" t="s">
        <v>13</v>
      </c>
      <c r="D931" s="33" t="s">
        <v>14</v>
      </c>
      <c r="E931" s="32" t="s">
        <v>13</v>
      </c>
      <c r="F931" s="33" t="s">
        <v>15</v>
      </c>
      <c r="G931" s="32" t="s">
        <v>13</v>
      </c>
      <c r="H931" s="33" t="s">
        <v>61</v>
      </c>
    </row>
    <row r="932" spans="1:8" x14ac:dyDescent="0.25">
      <c r="A932" s="29"/>
      <c r="B932" s="29" t="s">
        <v>67</v>
      </c>
      <c r="C932" s="29"/>
      <c r="D932" s="29" t="s">
        <v>68</v>
      </c>
      <c r="E932" s="29"/>
      <c r="F932" s="29" t="s">
        <v>69</v>
      </c>
      <c r="G932" s="29"/>
      <c r="H932" s="29" t="s">
        <v>70</v>
      </c>
    </row>
    <row r="933" spans="1:8" x14ac:dyDescent="0.25">
      <c r="A933" s="30"/>
      <c r="C933" s="29">
        <f>1*C932</f>
        <v>0</v>
      </c>
      <c r="E933" s="29">
        <f>2*E932</f>
        <v>0</v>
      </c>
      <c r="G933" s="29">
        <f>3*G932</f>
        <v>0</v>
      </c>
    </row>
    <row r="934" spans="1:8" x14ac:dyDescent="0.25">
      <c r="A934" s="30" t="s">
        <v>71</v>
      </c>
    </row>
    <row r="936" spans="1:8" x14ac:dyDescent="0.25">
      <c r="A936" s="29" t="s">
        <v>72</v>
      </c>
      <c r="B936" s="29">
        <f>+(H915+H920)*I866</f>
        <v>0</v>
      </c>
    </row>
    <row r="938" spans="1:8" x14ac:dyDescent="0.25">
      <c r="A938" s="35" t="s">
        <v>90</v>
      </c>
    </row>
    <row r="939" spans="1:8" x14ac:dyDescent="0.25">
      <c r="A939" t="s">
        <v>91</v>
      </c>
    </row>
    <row r="940" spans="1:8" x14ac:dyDescent="0.25">
      <c r="A940" t="s">
        <v>92</v>
      </c>
    </row>
    <row r="941" spans="1:8" x14ac:dyDescent="0.25">
      <c r="A941" t="s">
        <v>93</v>
      </c>
    </row>
    <row r="961" spans="1:7" x14ac:dyDescent="0.25">
      <c r="A961" s="28" t="s">
        <v>6</v>
      </c>
      <c r="B961" s="29" t="s">
        <v>73</v>
      </c>
    </row>
    <row r="962" spans="1:7" x14ac:dyDescent="0.25">
      <c r="A962" s="28" t="s">
        <v>7</v>
      </c>
      <c r="B962" s="29"/>
    </row>
    <row r="963" spans="1:7" x14ac:dyDescent="0.25">
      <c r="A963" s="28" t="s">
        <v>8</v>
      </c>
      <c r="B963" s="29"/>
    </row>
    <row r="964" spans="1:7" x14ac:dyDescent="0.25">
      <c r="A964" s="28" t="s">
        <v>9</v>
      </c>
      <c r="B964" s="29"/>
    </row>
    <row r="966" spans="1:7" x14ac:dyDescent="0.25">
      <c r="A966" s="30" t="s">
        <v>10</v>
      </c>
      <c r="B966" s="83" t="s">
        <v>11</v>
      </c>
      <c r="C966" s="84"/>
      <c r="D966" s="84"/>
      <c r="E966" s="84"/>
      <c r="F966" s="84"/>
      <c r="G966" s="85"/>
    </row>
    <row r="967" spans="1:7" x14ac:dyDescent="0.25">
      <c r="A967" s="31"/>
      <c r="B967" s="32" t="s">
        <v>12</v>
      </c>
      <c r="C967" s="32" t="s">
        <v>13</v>
      </c>
      <c r="D967" s="32" t="s">
        <v>14</v>
      </c>
      <c r="E967" s="32" t="s">
        <v>13</v>
      </c>
      <c r="F967" s="32" t="s">
        <v>15</v>
      </c>
      <c r="G967" s="32" t="s">
        <v>13</v>
      </c>
    </row>
    <row r="968" spans="1:7" x14ac:dyDescent="0.25">
      <c r="A968" s="28" t="s">
        <v>16</v>
      </c>
      <c r="B968" s="33" t="s">
        <v>17</v>
      </c>
      <c r="C968" s="33"/>
      <c r="D968" s="33" t="s">
        <v>18</v>
      </c>
      <c r="E968" s="33"/>
      <c r="F968" s="33" t="s">
        <v>19</v>
      </c>
      <c r="G968" s="33"/>
    </row>
    <row r="969" spans="1:7" x14ac:dyDescent="0.25">
      <c r="A969" s="28" t="s">
        <v>20</v>
      </c>
      <c r="B969" s="33" t="s">
        <v>21</v>
      </c>
      <c r="C969" s="33"/>
      <c r="D969" s="33" t="s">
        <v>22</v>
      </c>
      <c r="E969" s="33"/>
      <c r="F969" s="33" t="s">
        <v>23</v>
      </c>
      <c r="G969" s="33"/>
    </row>
    <row r="970" spans="1:7" x14ac:dyDescent="0.25">
      <c r="A970" s="28" t="s">
        <v>24</v>
      </c>
      <c r="B970" s="33" t="s">
        <v>25</v>
      </c>
      <c r="C970" s="33"/>
      <c r="D970" s="33"/>
      <c r="E970" s="33"/>
      <c r="F970" s="33" t="s">
        <v>26</v>
      </c>
      <c r="G970" s="33"/>
    </row>
    <row r="971" spans="1:7" x14ac:dyDescent="0.25">
      <c r="A971" s="28" t="s">
        <v>27</v>
      </c>
      <c r="B971" s="33" t="s">
        <v>28</v>
      </c>
      <c r="C971" s="33"/>
      <c r="D971" s="33" t="s">
        <v>29</v>
      </c>
      <c r="E971" s="33"/>
      <c r="F971" s="33" t="s">
        <v>30</v>
      </c>
      <c r="G971" s="33"/>
    </row>
    <row r="972" spans="1:7" x14ac:dyDescent="0.25">
      <c r="A972" s="28" t="s">
        <v>31</v>
      </c>
      <c r="B972" s="33" t="s">
        <v>32</v>
      </c>
      <c r="C972" s="33"/>
      <c r="D972" s="33" t="s">
        <v>29</v>
      </c>
      <c r="E972" s="33"/>
      <c r="F972" s="33" t="s">
        <v>33</v>
      </c>
      <c r="G972" s="33"/>
    </row>
    <row r="973" spans="1:7" x14ac:dyDescent="0.25">
      <c r="A973" s="28" t="s">
        <v>34</v>
      </c>
      <c r="B973" s="33" t="s">
        <v>35</v>
      </c>
      <c r="C973" s="33"/>
      <c r="D973" s="33" t="s">
        <v>74</v>
      </c>
      <c r="E973" s="33"/>
      <c r="F973" s="33" t="s">
        <v>75</v>
      </c>
      <c r="G973" s="33"/>
    </row>
    <row r="974" spans="1:7" x14ac:dyDescent="0.25">
      <c r="A974" s="28" t="s">
        <v>38</v>
      </c>
      <c r="B974" s="33" t="s">
        <v>39</v>
      </c>
      <c r="C974" s="33"/>
      <c r="D974" s="33" t="s">
        <v>76</v>
      </c>
      <c r="E974" s="33"/>
      <c r="F974" s="33" t="s">
        <v>77</v>
      </c>
      <c r="G974" s="33"/>
    </row>
    <row r="975" spans="1:7" x14ac:dyDescent="0.25">
      <c r="A975" s="28" t="s">
        <v>42</v>
      </c>
      <c r="B975" s="33" t="s">
        <v>43</v>
      </c>
      <c r="C975" s="33"/>
      <c r="D975" s="33" t="s">
        <v>44</v>
      </c>
      <c r="E975" s="33"/>
      <c r="F975" s="33" t="s">
        <v>45</v>
      </c>
      <c r="G975" s="33"/>
    </row>
    <row r="976" spans="1:7" x14ac:dyDescent="0.25">
      <c r="A976" s="28" t="s">
        <v>46</v>
      </c>
      <c r="B976" s="33" t="s">
        <v>47</v>
      </c>
      <c r="C976" s="33"/>
      <c r="D976" s="33"/>
      <c r="E976" s="33"/>
      <c r="F976" s="33" t="s">
        <v>48</v>
      </c>
      <c r="G976" s="33"/>
    </row>
    <row r="977" spans="1:8" x14ac:dyDescent="0.25">
      <c r="A977" s="28" t="s">
        <v>49</v>
      </c>
      <c r="B977" s="33" t="s">
        <v>50</v>
      </c>
      <c r="C977" s="33"/>
      <c r="D977" s="33" t="s">
        <v>51</v>
      </c>
      <c r="E977" s="33"/>
      <c r="F977" s="33" t="s">
        <v>52</v>
      </c>
      <c r="G977" s="33"/>
    </row>
    <row r="978" spans="1:8" x14ac:dyDescent="0.25">
      <c r="A978" s="28" t="s">
        <v>53</v>
      </c>
      <c r="B978" s="33" t="s">
        <v>32</v>
      </c>
      <c r="C978" s="33"/>
      <c r="D978" s="33" t="s">
        <v>54</v>
      </c>
      <c r="E978" s="33"/>
      <c r="F978" s="33" t="s">
        <v>55</v>
      </c>
      <c r="G978" s="33"/>
    </row>
    <row r="979" spans="1:8" x14ac:dyDescent="0.25">
      <c r="A979" s="28" t="s">
        <v>56</v>
      </c>
      <c r="B979" s="33" t="s">
        <v>57</v>
      </c>
      <c r="C979" s="33"/>
      <c r="D979" s="33"/>
      <c r="E979" s="33"/>
      <c r="F979" s="33" t="s">
        <v>58</v>
      </c>
      <c r="G979" s="33"/>
    </row>
    <row r="980" spans="1:8" x14ac:dyDescent="0.25">
      <c r="B980" s="3"/>
      <c r="C980" s="3"/>
      <c r="D980" s="3"/>
      <c r="E980" s="3"/>
      <c r="F980" s="3"/>
      <c r="G980" s="3"/>
    </row>
    <row r="981" spans="1:8" x14ac:dyDescent="0.25">
      <c r="C981" s="29">
        <f>1*SUM(C968:C979)</f>
        <v>0</v>
      </c>
      <c r="E981" s="29">
        <f>2*SUM(E968:E979)</f>
        <v>0</v>
      </c>
      <c r="G981" s="29">
        <f>3*SUM(G968:G979)</f>
        <v>0</v>
      </c>
    </row>
    <row r="982" spans="1:8" x14ac:dyDescent="0.25">
      <c r="A982" s="30" t="s">
        <v>59</v>
      </c>
      <c r="H982" s="28">
        <f>SUM(B981:G981)</f>
        <v>0</v>
      </c>
    </row>
    <row r="983" spans="1:8" x14ac:dyDescent="0.25">
      <c r="A983" s="30"/>
      <c r="B983" s="83" t="s">
        <v>11</v>
      </c>
      <c r="C983" s="84"/>
      <c r="D983" s="84"/>
      <c r="E983" s="84"/>
      <c r="F983" s="84"/>
      <c r="G983" s="85"/>
    </row>
    <row r="984" spans="1:8" x14ac:dyDescent="0.25">
      <c r="A984" s="28" t="s">
        <v>60</v>
      </c>
      <c r="B984" s="33" t="s">
        <v>14</v>
      </c>
      <c r="C984" s="32" t="s">
        <v>13</v>
      </c>
      <c r="D984" s="33" t="s">
        <v>61</v>
      </c>
      <c r="E984" s="32" t="s">
        <v>13</v>
      </c>
      <c r="F984" s="33" t="s">
        <v>62</v>
      </c>
      <c r="G984" s="32" t="s">
        <v>13</v>
      </c>
    </row>
    <row r="985" spans="1:8" x14ac:dyDescent="0.25">
      <c r="A985" s="29" t="s">
        <v>78</v>
      </c>
      <c r="B985" s="29" t="s">
        <v>63</v>
      </c>
      <c r="C985" s="29"/>
      <c r="D985" s="29" t="s">
        <v>29</v>
      </c>
      <c r="E985" s="29"/>
      <c r="F985" s="29" t="s">
        <v>64</v>
      </c>
      <c r="G985" s="29"/>
    </row>
    <row r="987" spans="1:8" x14ac:dyDescent="0.25">
      <c r="C987" s="29">
        <f>2*C985</f>
        <v>0</v>
      </c>
      <c r="E987" s="29">
        <f>4*E985</f>
        <v>0</v>
      </c>
      <c r="G987" s="29">
        <f>6*G985</f>
        <v>0</v>
      </c>
    </row>
    <row r="988" spans="1:8" x14ac:dyDescent="0.25">
      <c r="A988" s="30" t="s">
        <v>65</v>
      </c>
      <c r="H988" s="28">
        <f>SUM(B987:G987)</f>
        <v>0</v>
      </c>
    </row>
    <row r="990" spans="1:8" x14ac:dyDescent="0.25">
      <c r="A990" s="30" t="s">
        <v>79</v>
      </c>
      <c r="H990" s="28">
        <f>SUM(H982:H988)</f>
        <v>0</v>
      </c>
    </row>
    <row r="992" spans="1:8" x14ac:dyDescent="0.25">
      <c r="A992" s="28" t="s">
        <v>80</v>
      </c>
      <c r="B992" s="29" t="s">
        <v>81</v>
      </c>
      <c r="C992" s="34"/>
      <c r="D992" s="29"/>
      <c r="E992" s="34"/>
    </row>
    <row r="993" spans="1:8" x14ac:dyDescent="0.25">
      <c r="A993" s="29" t="s">
        <v>82</v>
      </c>
      <c r="B993" s="29" t="s">
        <v>83</v>
      </c>
      <c r="C993" s="34" t="e">
        <f>27/H990</f>
        <v>#DIV/0!</v>
      </c>
      <c r="D993" s="29"/>
      <c r="E993" s="34"/>
    </row>
    <row r="994" spans="1:8" x14ac:dyDescent="0.25">
      <c r="A994" s="29" t="s">
        <v>84</v>
      </c>
      <c r="B994" s="29" t="s">
        <v>85</v>
      </c>
      <c r="C994" s="34" t="e">
        <f>28/H990</f>
        <v>#DIV/0!</v>
      </c>
      <c r="D994" s="33" t="s">
        <v>86</v>
      </c>
      <c r="E994" s="34" t="e">
        <f>59/H990</f>
        <v>#DIV/0!</v>
      </c>
    </row>
    <row r="995" spans="1:8" x14ac:dyDescent="0.25">
      <c r="A995" s="29" t="s">
        <v>87</v>
      </c>
      <c r="B995" s="29" t="s">
        <v>88</v>
      </c>
      <c r="C995" s="34" t="e">
        <f>60/H990</f>
        <v>#DIV/0!</v>
      </c>
      <c r="D995" s="29"/>
      <c r="E995" s="34"/>
    </row>
    <row r="998" spans="1:8" x14ac:dyDescent="0.25">
      <c r="A998" s="30" t="s">
        <v>89</v>
      </c>
      <c r="B998" s="83" t="s">
        <v>11</v>
      </c>
      <c r="C998" s="84"/>
      <c r="D998" s="84"/>
      <c r="E998" s="84"/>
      <c r="F998" s="84"/>
      <c r="G998" s="85"/>
    </row>
    <row r="999" spans="1:8" x14ac:dyDescent="0.25">
      <c r="A999" s="28" t="s">
        <v>66</v>
      </c>
      <c r="B999" s="33" t="s">
        <v>12</v>
      </c>
      <c r="C999" s="32" t="s">
        <v>13</v>
      </c>
      <c r="D999" s="33" t="s">
        <v>14</v>
      </c>
      <c r="E999" s="32" t="s">
        <v>13</v>
      </c>
      <c r="F999" s="33" t="s">
        <v>15</v>
      </c>
      <c r="G999" s="32" t="s">
        <v>13</v>
      </c>
      <c r="H999" s="33" t="s">
        <v>61</v>
      </c>
    </row>
    <row r="1000" spans="1:8" x14ac:dyDescent="0.25">
      <c r="A1000" s="29"/>
      <c r="B1000" s="29" t="s">
        <v>67</v>
      </c>
      <c r="C1000" s="29"/>
      <c r="D1000" s="29" t="s">
        <v>68</v>
      </c>
      <c r="E1000" s="29"/>
      <c r="F1000" s="29" t="s">
        <v>69</v>
      </c>
      <c r="G1000" s="29"/>
      <c r="H1000" s="29" t="s">
        <v>70</v>
      </c>
    </row>
    <row r="1001" spans="1:8" x14ac:dyDescent="0.25">
      <c r="A1001" s="30"/>
      <c r="C1001" s="29">
        <f>1*C1000</f>
        <v>0</v>
      </c>
      <c r="E1001" s="29">
        <f>2*E1000</f>
        <v>0</v>
      </c>
      <c r="G1001" s="29">
        <f>3*G1000</f>
        <v>0</v>
      </c>
    </row>
    <row r="1002" spans="1:8" x14ac:dyDescent="0.25">
      <c r="A1002" s="30" t="s">
        <v>71</v>
      </c>
    </row>
    <row r="1004" spans="1:8" x14ac:dyDescent="0.25">
      <c r="A1004" s="29" t="s">
        <v>72</v>
      </c>
      <c r="B1004" s="29">
        <f>+(H983+H988)*I934</f>
        <v>0</v>
      </c>
    </row>
    <row r="1006" spans="1:8" x14ac:dyDescent="0.25">
      <c r="A1006" s="35" t="s">
        <v>90</v>
      </c>
    </row>
    <row r="1007" spans="1:8" x14ac:dyDescent="0.25">
      <c r="A1007" t="s">
        <v>91</v>
      </c>
    </row>
    <row r="1008" spans="1:8" x14ac:dyDescent="0.25">
      <c r="A1008" t="s">
        <v>92</v>
      </c>
    </row>
    <row r="1009" spans="1:1" x14ac:dyDescent="0.25">
      <c r="A1009" t="s">
        <v>93</v>
      </c>
    </row>
    <row r="1029" spans="1:7" x14ac:dyDescent="0.25">
      <c r="A1029" s="28" t="s">
        <v>6</v>
      </c>
      <c r="B1029" s="29" t="s">
        <v>73</v>
      </c>
    </row>
    <row r="1030" spans="1:7" x14ac:dyDescent="0.25">
      <c r="A1030" s="28" t="s">
        <v>7</v>
      </c>
      <c r="B1030" s="29"/>
    </row>
    <row r="1031" spans="1:7" x14ac:dyDescent="0.25">
      <c r="A1031" s="28" t="s">
        <v>8</v>
      </c>
      <c r="B1031" s="29"/>
    </row>
    <row r="1032" spans="1:7" x14ac:dyDescent="0.25">
      <c r="A1032" s="28" t="s">
        <v>9</v>
      </c>
      <c r="B1032" s="29"/>
    </row>
    <row r="1034" spans="1:7" x14ac:dyDescent="0.25">
      <c r="A1034" s="30" t="s">
        <v>10</v>
      </c>
      <c r="B1034" s="83" t="s">
        <v>11</v>
      </c>
      <c r="C1034" s="84"/>
      <c r="D1034" s="84"/>
      <c r="E1034" s="84"/>
      <c r="F1034" s="84"/>
      <c r="G1034" s="85"/>
    </row>
    <row r="1035" spans="1:7" x14ac:dyDescent="0.25">
      <c r="A1035" s="31"/>
      <c r="B1035" s="32" t="s">
        <v>12</v>
      </c>
      <c r="C1035" s="32" t="s">
        <v>13</v>
      </c>
      <c r="D1035" s="32" t="s">
        <v>14</v>
      </c>
      <c r="E1035" s="32" t="s">
        <v>13</v>
      </c>
      <c r="F1035" s="32" t="s">
        <v>15</v>
      </c>
      <c r="G1035" s="32" t="s">
        <v>13</v>
      </c>
    </row>
    <row r="1036" spans="1:7" x14ac:dyDescent="0.25">
      <c r="A1036" s="28" t="s">
        <v>16</v>
      </c>
      <c r="B1036" s="33" t="s">
        <v>17</v>
      </c>
      <c r="C1036" s="33"/>
      <c r="D1036" s="33" t="s">
        <v>18</v>
      </c>
      <c r="E1036" s="33"/>
      <c r="F1036" s="33" t="s">
        <v>19</v>
      </c>
      <c r="G1036" s="33"/>
    </row>
    <row r="1037" spans="1:7" x14ac:dyDescent="0.25">
      <c r="A1037" s="28" t="s">
        <v>20</v>
      </c>
      <c r="B1037" s="33" t="s">
        <v>21</v>
      </c>
      <c r="C1037" s="33"/>
      <c r="D1037" s="33" t="s">
        <v>22</v>
      </c>
      <c r="E1037" s="33"/>
      <c r="F1037" s="33" t="s">
        <v>23</v>
      </c>
      <c r="G1037" s="33"/>
    </row>
    <row r="1038" spans="1:7" x14ac:dyDescent="0.25">
      <c r="A1038" s="28" t="s">
        <v>24</v>
      </c>
      <c r="B1038" s="33" t="s">
        <v>25</v>
      </c>
      <c r="C1038" s="33"/>
      <c r="D1038" s="33"/>
      <c r="E1038" s="33"/>
      <c r="F1038" s="33" t="s">
        <v>26</v>
      </c>
      <c r="G1038" s="33"/>
    </row>
    <row r="1039" spans="1:7" x14ac:dyDescent="0.25">
      <c r="A1039" s="28" t="s">
        <v>27</v>
      </c>
      <c r="B1039" s="33" t="s">
        <v>28</v>
      </c>
      <c r="C1039" s="33"/>
      <c r="D1039" s="33" t="s">
        <v>29</v>
      </c>
      <c r="E1039" s="33"/>
      <c r="F1039" s="33" t="s">
        <v>30</v>
      </c>
      <c r="G1039" s="33"/>
    </row>
    <row r="1040" spans="1:7" x14ac:dyDescent="0.25">
      <c r="A1040" s="28" t="s">
        <v>31</v>
      </c>
      <c r="B1040" s="33" t="s">
        <v>32</v>
      </c>
      <c r="C1040" s="33"/>
      <c r="D1040" s="33" t="s">
        <v>29</v>
      </c>
      <c r="E1040" s="33"/>
      <c r="F1040" s="33" t="s">
        <v>33</v>
      </c>
      <c r="G1040" s="33"/>
    </row>
    <row r="1041" spans="1:8" x14ac:dyDescent="0.25">
      <c r="A1041" s="28" t="s">
        <v>34</v>
      </c>
      <c r="B1041" s="33" t="s">
        <v>35</v>
      </c>
      <c r="C1041" s="33"/>
      <c r="D1041" s="33" t="s">
        <v>74</v>
      </c>
      <c r="E1041" s="33"/>
      <c r="F1041" s="33" t="s">
        <v>75</v>
      </c>
      <c r="G1041" s="33"/>
    </row>
    <row r="1042" spans="1:8" x14ac:dyDescent="0.25">
      <c r="A1042" s="28" t="s">
        <v>38</v>
      </c>
      <c r="B1042" s="33" t="s">
        <v>39</v>
      </c>
      <c r="C1042" s="33"/>
      <c r="D1042" s="33" t="s">
        <v>76</v>
      </c>
      <c r="E1042" s="33"/>
      <c r="F1042" s="33" t="s">
        <v>77</v>
      </c>
      <c r="G1042" s="33"/>
    </row>
    <row r="1043" spans="1:8" x14ac:dyDescent="0.25">
      <c r="A1043" s="28" t="s">
        <v>42</v>
      </c>
      <c r="B1043" s="33" t="s">
        <v>43</v>
      </c>
      <c r="C1043" s="33"/>
      <c r="D1043" s="33" t="s">
        <v>44</v>
      </c>
      <c r="E1043" s="33"/>
      <c r="F1043" s="33" t="s">
        <v>45</v>
      </c>
      <c r="G1043" s="33"/>
    </row>
    <row r="1044" spans="1:8" x14ac:dyDescent="0.25">
      <c r="A1044" s="28" t="s">
        <v>46</v>
      </c>
      <c r="B1044" s="33" t="s">
        <v>47</v>
      </c>
      <c r="C1044" s="33"/>
      <c r="D1044" s="33"/>
      <c r="E1044" s="33"/>
      <c r="F1044" s="33" t="s">
        <v>48</v>
      </c>
      <c r="G1044" s="33"/>
    </row>
    <row r="1045" spans="1:8" x14ac:dyDescent="0.25">
      <c r="A1045" s="28" t="s">
        <v>49</v>
      </c>
      <c r="B1045" s="33" t="s">
        <v>50</v>
      </c>
      <c r="C1045" s="33"/>
      <c r="D1045" s="33" t="s">
        <v>51</v>
      </c>
      <c r="E1045" s="33"/>
      <c r="F1045" s="33" t="s">
        <v>52</v>
      </c>
      <c r="G1045" s="33"/>
    </row>
    <row r="1046" spans="1:8" x14ac:dyDescent="0.25">
      <c r="A1046" s="28" t="s">
        <v>53</v>
      </c>
      <c r="B1046" s="33" t="s">
        <v>32</v>
      </c>
      <c r="C1046" s="33"/>
      <c r="D1046" s="33" t="s">
        <v>54</v>
      </c>
      <c r="E1046" s="33"/>
      <c r="F1046" s="33" t="s">
        <v>55</v>
      </c>
      <c r="G1046" s="33"/>
    </row>
    <row r="1047" spans="1:8" x14ac:dyDescent="0.25">
      <c r="A1047" s="28" t="s">
        <v>56</v>
      </c>
      <c r="B1047" s="33" t="s">
        <v>57</v>
      </c>
      <c r="C1047" s="33"/>
      <c r="D1047" s="33"/>
      <c r="E1047" s="33"/>
      <c r="F1047" s="33" t="s">
        <v>58</v>
      </c>
      <c r="G1047" s="33"/>
    </row>
    <row r="1048" spans="1:8" x14ac:dyDescent="0.25">
      <c r="B1048" s="3"/>
      <c r="C1048" s="3"/>
      <c r="D1048" s="3"/>
      <c r="E1048" s="3"/>
      <c r="F1048" s="3"/>
      <c r="G1048" s="3"/>
    </row>
    <row r="1049" spans="1:8" x14ac:dyDescent="0.25">
      <c r="C1049" s="29">
        <f>1*SUM(C1036:C1047)</f>
        <v>0</v>
      </c>
      <c r="E1049" s="29">
        <f>2*SUM(E1036:E1047)</f>
        <v>0</v>
      </c>
      <c r="G1049" s="29">
        <f>3*SUM(G1036:G1047)</f>
        <v>0</v>
      </c>
    </row>
    <row r="1050" spans="1:8" x14ac:dyDescent="0.25">
      <c r="A1050" s="30" t="s">
        <v>59</v>
      </c>
      <c r="H1050" s="28">
        <f>SUM(B1049:G1049)</f>
        <v>0</v>
      </c>
    </row>
    <row r="1051" spans="1:8" x14ac:dyDescent="0.25">
      <c r="A1051" s="30"/>
      <c r="B1051" s="83" t="s">
        <v>11</v>
      </c>
      <c r="C1051" s="84"/>
      <c r="D1051" s="84"/>
      <c r="E1051" s="84"/>
      <c r="F1051" s="84"/>
      <c r="G1051" s="85"/>
    </row>
    <row r="1052" spans="1:8" x14ac:dyDescent="0.25">
      <c r="A1052" s="28" t="s">
        <v>60</v>
      </c>
      <c r="B1052" s="33" t="s">
        <v>14</v>
      </c>
      <c r="C1052" s="32" t="s">
        <v>13</v>
      </c>
      <c r="D1052" s="33" t="s">
        <v>61</v>
      </c>
      <c r="E1052" s="32" t="s">
        <v>13</v>
      </c>
      <c r="F1052" s="33" t="s">
        <v>62</v>
      </c>
      <c r="G1052" s="32" t="s">
        <v>13</v>
      </c>
    </row>
    <row r="1053" spans="1:8" x14ac:dyDescent="0.25">
      <c r="A1053" s="29" t="s">
        <v>78</v>
      </c>
      <c r="B1053" s="29" t="s">
        <v>63</v>
      </c>
      <c r="C1053" s="29"/>
      <c r="D1053" s="29" t="s">
        <v>29</v>
      </c>
      <c r="E1053" s="29"/>
      <c r="F1053" s="29" t="s">
        <v>64</v>
      </c>
      <c r="G1053" s="29"/>
    </row>
    <row r="1055" spans="1:8" x14ac:dyDescent="0.25">
      <c r="C1055" s="29">
        <f>2*C1053</f>
        <v>0</v>
      </c>
      <c r="E1055" s="29">
        <f>4*E1053</f>
        <v>0</v>
      </c>
      <c r="G1055" s="29">
        <f>6*G1053</f>
        <v>0</v>
      </c>
    </row>
    <row r="1056" spans="1:8" x14ac:dyDescent="0.25">
      <c r="A1056" s="30" t="s">
        <v>65</v>
      </c>
      <c r="H1056" s="28">
        <f>SUM(B1055:G1055)</f>
        <v>0</v>
      </c>
    </row>
    <row r="1058" spans="1:8" x14ac:dyDescent="0.25">
      <c r="A1058" s="30" t="s">
        <v>79</v>
      </c>
      <c r="H1058" s="28">
        <f>SUM(H1050:H1056)</f>
        <v>0</v>
      </c>
    </row>
    <row r="1060" spans="1:8" x14ac:dyDescent="0.25">
      <c r="A1060" s="28" t="s">
        <v>80</v>
      </c>
      <c r="B1060" s="29" t="s">
        <v>81</v>
      </c>
      <c r="C1060" s="34"/>
      <c r="D1060" s="29"/>
      <c r="E1060" s="34"/>
    </row>
    <row r="1061" spans="1:8" x14ac:dyDescent="0.25">
      <c r="A1061" s="29" t="s">
        <v>82</v>
      </c>
      <c r="B1061" s="29" t="s">
        <v>83</v>
      </c>
      <c r="C1061" s="34" t="e">
        <f>27/H1058</f>
        <v>#DIV/0!</v>
      </c>
      <c r="D1061" s="29"/>
      <c r="E1061" s="34"/>
    </row>
    <row r="1062" spans="1:8" x14ac:dyDescent="0.25">
      <c r="A1062" s="29" t="s">
        <v>84</v>
      </c>
      <c r="B1062" s="29" t="s">
        <v>85</v>
      </c>
      <c r="C1062" s="34" t="e">
        <f>28/H1058</f>
        <v>#DIV/0!</v>
      </c>
      <c r="D1062" s="33" t="s">
        <v>86</v>
      </c>
      <c r="E1062" s="34" t="e">
        <f>59/H1058</f>
        <v>#DIV/0!</v>
      </c>
    </row>
    <row r="1063" spans="1:8" x14ac:dyDescent="0.25">
      <c r="A1063" s="29" t="s">
        <v>87</v>
      </c>
      <c r="B1063" s="29" t="s">
        <v>88</v>
      </c>
      <c r="C1063" s="34" t="e">
        <f>60/H1058</f>
        <v>#DIV/0!</v>
      </c>
      <c r="D1063" s="29"/>
      <c r="E1063" s="34"/>
    </row>
    <row r="1066" spans="1:8" x14ac:dyDescent="0.25">
      <c r="A1066" s="30" t="s">
        <v>89</v>
      </c>
      <c r="B1066" s="83" t="s">
        <v>11</v>
      </c>
      <c r="C1066" s="84"/>
      <c r="D1066" s="84"/>
      <c r="E1066" s="84"/>
      <c r="F1066" s="84"/>
      <c r="G1066" s="85"/>
    </row>
    <row r="1067" spans="1:8" x14ac:dyDescent="0.25">
      <c r="A1067" s="28" t="s">
        <v>66</v>
      </c>
      <c r="B1067" s="33" t="s">
        <v>12</v>
      </c>
      <c r="C1067" s="32" t="s">
        <v>13</v>
      </c>
      <c r="D1067" s="33" t="s">
        <v>14</v>
      </c>
      <c r="E1067" s="32" t="s">
        <v>13</v>
      </c>
      <c r="F1067" s="33" t="s">
        <v>15</v>
      </c>
      <c r="G1067" s="32" t="s">
        <v>13</v>
      </c>
      <c r="H1067" s="33" t="s">
        <v>61</v>
      </c>
    </row>
    <row r="1068" spans="1:8" x14ac:dyDescent="0.25">
      <c r="A1068" s="29"/>
      <c r="B1068" s="29" t="s">
        <v>67</v>
      </c>
      <c r="C1068" s="29"/>
      <c r="D1068" s="29" t="s">
        <v>68</v>
      </c>
      <c r="E1068" s="29"/>
      <c r="F1068" s="29" t="s">
        <v>69</v>
      </c>
      <c r="G1068" s="29"/>
      <c r="H1068" s="29" t="s">
        <v>70</v>
      </c>
    </row>
    <row r="1069" spans="1:8" x14ac:dyDescent="0.25">
      <c r="A1069" s="30"/>
      <c r="C1069" s="29">
        <f>1*C1068</f>
        <v>0</v>
      </c>
      <c r="E1069" s="29">
        <f>2*E1068</f>
        <v>0</v>
      </c>
      <c r="G1069" s="29">
        <f>3*G1068</f>
        <v>0</v>
      </c>
    </row>
    <row r="1070" spans="1:8" x14ac:dyDescent="0.25">
      <c r="A1070" s="30" t="s">
        <v>71</v>
      </c>
    </row>
    <row r="1072" spans="1:8" x14ac:dyDescent="0.25">
      <c r="A1072" s="29" t="s">
        <v>72</v>
      </c>
      <c r="B1072" s="29">
        <f>+(H1051+H1056)*I1002</f>
        <v>0</v>
      </c>
    </row>
    <row r="1074" spans="1:1" x14ac:dyDescent="0.25">
      <c r="A1074" s="35" t="s">
        <v>90</v>
      </c>
    </row>
    <row r="1075" spans="1:1" x14ac:dyDescent="0.25">
      <c r="A1075" t="s">
        <v>91</v>
      </c>
    </row>
    <row r="1076" spans="1:1" x14ac:dyDescent="0.25">
      <c r="A1076" t="s">
        <v>92</v>
      </c>
    </row>
    <row r="1077" spans="1:1" x14ac:dyDescent="0.25">
      <c r="A1077" t="s">
        <v>93</v>
      </c>
    </row>
  </sheetData>
  <mergeCells count="40">
    <mergeCell ref="B14:I14"/>
    <mergeCell ref="D21:E21"/>
    <mergeCell ref="C34:C35"/>
    <mergeCell ref="A34:B35"/>
    <mergeCell ref="A41:A42"/>
    <mergeCell ref="A7:I7"/>
    <mergeCell ref="A8:I8"/>
    <mergeCell ref="B11:I11"/>
    <mergeCell ref="B12:I12"/>
    <mergeCell ref="B13:I13"/>
    <mergeCell ref="A54:I54"/>
    <mergeCell ref="A32:B32"/>
    <mergeCell ref="A38:B38"/>
    <mergeCell ref="A46:B46"/>
    <mergeCell ref="A36:B36"/>
    <mergeCell ref="A50:H50"/>
    <mergeCell ref="B795:G795"/>
    <mergeCell ref="B559:G559"/>
    <mergeCell ref="B576:G576"/>
    <mergeCell ref="B591:G591"/>
    <mergeCell ref="B626:G626"/>
    <mergeCell ref="B643:G643"/>
    <mergeCell ref="B658:G658"/>
    <mergeCell ref="B695:G695"/>
    <mergeCell ref="B712:G712"/>
    <mergeCell ref="B727:G727"/>
    <mergeCell ref="B763:G763"/>
    <mergeCell ref="B780:G780"/>
    <mergeCell ref="B1066:G1066"/>
    <mergeCell ref="B830:G830"/>
    <mergeCell ref="B847:G847"/>
    <mergeCell ref="B862:G862"/>
    <mergeCell ref="B898:G898"/>
    <mergeCell ref="B915:G915"/>
    <mergeCell ref="B930:G930"/>
    <mergeCell ref="B966:G966"/>
    <mergeCell ref="B983:G983"/>
    <mergeCell ref="B998:G998"/>
    <mergeCell ref="B1034:G1034"/>
    <mergeCell ref="B1051:G1051"/>
  </mergeCells>
  <conditionalFormatting sqref="C48">
    <cfRule type="cellIs" dxfId="10" priority="16" stopIfTrue="1" operator="lessThan">
      <formula>25</formula>
    </cfRule>
    <cfRule type="cellIs" dxfId="9" priority="17" stopIfTrue="1" operator="between">
      <formula>25</formula>
      <formula>60</formula>
    </cfRule>
    <cfRule type="cellIs" dxfId="8" priority="18" stopIfTrue="1" operator="greaterThan">
      <formula>60</formula>
    </cfRule>
  </conditionalFormatting>
  <conditionalFormatting sqref="A50">
    <cfRule type="expression" dxfId="7" priority="5">
      <formula>"Value outside of the range of this application"</formula>
    </cfRule>
  </conditionalFormatting>
  <conditionalFormatting sqref="A50:H50">
    <cfRule type="containsText" dxfId="6" priority="1" operator="containsText" text="Value outside of the range of this application">
      <formula>NOT(ISERROR(SEARCH("Value outside of the range of this application",A50)))</formula>
    </cfRule>
  </conditionalFormatting>
  <dataValidations xWindow="746" yWindow="478" count="23">
    <dataValidation allowBlank="1" showInputMessage="1" showErrorMessage="1" prompt="Pick and shovel work, continuos axe work, carrying loads up stairs." sqref="WVM983113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F65609 JA65609 SW65609 ACS65609 AMO65609 AWK65609 BGG65609 BQC65609 BZY65609 CJU65609 CTQ65609 DDM65609 DNI65609 DXE65609 EHA65609 EQW65609 FAS65609 FKO65609 FUK65609 GEG65609 GOC65609 GXY65609 HHU65609 HRQ65609 IBM65609 ILI65609 IVE65609 JFA65609 JOW65609 JYS65609 KIO65609 KSK65609 LCG65609 LMC65609 LVY65609 MFU65609 MPQ65609 MZM65609 NJI65609 NTE65609 ODA65609 OMW65609 OWS65609 PGO65609 PQK65609 QAG65609 QKC65609 QTY65609 RDU65609 RNQ65609 RXM65609 SHI65609 SRE65609 TBA65609 TKW65609 TUS65609 UEO65609 UOK65609 UYG65609 VIC65609 VRY65609 WBU65609 WLQ65609 WVM65609 F131145 JA131145 SW131145 ACS131145 AMO131145 AWK131145 BGG131145 BQC131145 BZY131145 CJU131145 CTQ131145 DDM131145 DNI131145 DXE131145 EHA131145 EQW131145 FAS131145 FKO131145 FUK131145 GEG131145 GOC131145 GXY131145 HHU131145 HRQ131145 IBM131145 ILI131145 IVE131145 JFA131145 JOW131145 JYS131145 KIO131145 KSK131145 LCG131145 LMC131145 LVY131145 MFU131145 MPQ131145 MZM131145 NJI131145 NTE131145 ODA131145 OMW131145 OWS131145 PGO131145 PQK131145 QAG131145 QKC131145 QTY131145 RDU131145 RNQ131145 RXM131145 SHI131145 SRE131145 TBA131145 TKW131145 TUS131145 UEO131145 UOK131145 UYG131145 VIC131145 VRY131145 WBU131145 WLQ131145 WVM131145 F196681 JA196681 SW196681 ACS196681 AMO196681 AWK196681 BGG196681 BQC196681 BZY196681 CJU196681 CTQ196681 DDM196681 DNI196681 DXE196681 EHA196681 EQW196681 FAS196681 FKO196681 FUK196681 GEG196681 GOC196681 GXY196681 HHU196681 HRQ196681 IBM196681 ILI196681 IVE196681 JFA196681 JOW196681 JYS196681 KIO196681 KSK196681 LCG196681 LMC196681 LVY196681 MFU196681 MPQ196681 MZM196681 NJI196681 NTE196681 ODA196681 OMW196681 OWS196681 PGO196681 PQK196681 QAG196681 QKC196681 QTY196681 RDU196681 RNQ196681 RXM196681 SHI196681 SRE196681 TBA196681 TKW196681 TUS196681 UEO196681 UOK196681 UYG196681 VIC196681 VRY196681 WBU196681 WLQ196681 WVM196681 F262217 JA262217 SW262217 ACS262217 AMO262217 AWK262217 BGG262217 BQC262217 BZY262217 CJU262217 CTQ262217 DDM262217 DNI262217 DXE262217 EHA262217 EQW262217 FAS262217 FKO262217 FUK262217 GEG262217 GOC262217 GXY262217 HHU262217 HRQ262217 IBM262217 ILI262217 IVE262217 JFA262217 JOW262217 JYS262217 KIO262217 KSK262217 LCG262217 LMC262217 LVY262217 MFU262217 MPQ262217 MZM262217 NJI262217 NTE262217 ODA262217 OMW262217 OWS262217 PGO262217 PQK262217 QAG262217 QKC262217 QTY262217 RDU262217 RNQ262217 RXM262217 SHI262217 SRE262217 TBA262217 TKW262217 TUS262217 UEO262217 UOK262217 UYG262217 VIC262217 VRY262217 WBU262217 WLQ262217 WVM262217 F327753 JA327753 SW327753 ACS327753 AMO327753 AWK327753 BGG327753 BQC327753 BZY327753 CJU327753 CTQ327753 DDM327753 DNI327753 DXE327753 EHA327753 EQW327753 FAS327753 FKO327753 FUK327753 GEG327753 GOC327753 GXY327753 HHU327753 HRQ327753 IBM327753 ILI327753 IVE327753 JFA327753 JOW327753 JYS327753 KIO327753 KSK327753 LCG327753 LMC327753 LVY327753 MFU327753 MPQ327753 MZM327753 NJI327753 NTE327753 ODA327753 OMW327753 OWS327753 PGO327753 PQK327753 QAG327753 QKC327753 QTY327753 RDU327753 RNQ327753 RXM327753 SHI327753 SRE327753 TBA327753 TKW327753 TUS327753 UEO327753 UOK327753 UYG327753 VIC327753 VRY327753 WBU327753 WLQ327753 WVM327753 F393289 JA393289 SW393289 ACS393289 AMO393289 AWK393289 BGG393289 BQC393289 BZY393289 CJU393289 CTQ393289 DDM393289 DNI393289 DXE393289 EHA393289 EQW393289 FAS393289 FKO393289 FUK393289 GEG393289 GOC393289 GXY393289 HHU393289 HRQ393289 IBM393289 ILI393289 IVE393289 JFA393289 JOW393289 JYS393289 KIO393289 KSK393289 LCG393289 LMC393289 LVY393289 MFU393289 MPQ393289 MZM393289 NJI393289 NTE393289 ODA393289 OMW393289 OWS393289 PGO393289 PQK393289 QAG393289 QKC393289 QTY393289 RDU393289 RNQ393289 RXM393289 SHI393289 SRE393289 TBA393289 TKW393289 TUS393289 UEO393289 UOK393289 UYG393289 VIC393289 VRY393289 WBU393289 WLQ393289 WVM393289 F458825 JA458825 SW458825 ACS458825 AMO458825 AWK458825 BGG458825 BQC458825 BZY458825 CJU458825 CTQ458825 DDM458825 DNI458825 DXE458825 EHA458825 EQW458825 FAS458825 FKO458825 FUK458825 GEG458825 GOC458825 GXY458825 HHU458825 HRQ458825 IBM458825 ILI458825 IVE458825 JFA458825 JOW458825 JYS458825 KIO458825 KSK458825 LCG458825 LMC458825 LVY458825 MFU458825 MPQ458825 MZM458825 NJI458825 NTE458825 ODA458825 OMW458825 OWS458825 PGO458825 PQK458825 QAG458825 QKC458825 QTY458825 RDU458825 RNQ458825 RXM458825 SHI458825 SRE458825 TBA458825 TKW458825 TUS458825 UEO458825 UOK458825 UYG458825 VIC458825 VRY458825 WBU458825 WLQ458825 WVM458825 F524361 JA524361 SW524361 ACS524361 AMO524361 AWK524361 BGG524361 BQC524361 BZY524361 CJU524361 CTQ524361 DDM524361 DNI524361 DXE524361 EHA524361 EQW524361 FAS524361 FKO524361 FUK524361 GEG524361 GOC524361 GXY524361 HHU524361 HRQ524361 IBM524361 ILI524361 IVE524361 JFA524361 JOW524361 JYS524361 KIO524361 KSK524361 LCG524361 LMC524361 LVY524361 MFU524361 MPQ524361 MZM524361 NJI524361 NTE524361 ODA524361 OMW524361 OWS524361 PGO524361 PQK524361 QAG524361 QKC524361 QTY524361 RDU524361 RNQ524361 RXM524361 SHI524361 SRE524361 TBA524361 TKW524361 TUS524361 UEO524361 UOK524361 UYG524361 VIC524361 VRY524361 WBU524361 WLQ524361 WVM524361 F589897 JA589897 SW589897 ACS589897 AMO589897 AWK589897 BGG589897 BQC589897 BZY589897 CJU589897 CTQ589897 DDM589897 DNI589897 DXE589897 EHA589897 EQW589897 FAS589897 FKO589897 FUK589897 GEG589897 GOC589897 GXY589897 HHU589897 HRQ589897 IBM589897 ILI589897 IVE589897 JFA589897 JOW589897 JYS589897 KIO589897 KSK589897 LCG589897 LMC589897 LVY589897 MFU589897 MPQ589897 MZM589897 NJI589897 NTE589897 ODA589897 OMW589897 OWS589897 PGO589897 PQK589897 QAG589897 QKC589897 QTY589897 RDU589897 RNQ589897 RXM589897 SHI589897 SRE589897 TBA589897 TKW589897 TUS589897 UEO589897 UOK589897 UYG589897 VIC589897 VRY589897 WBU589897 WLQ589897 WVM589897 F655433 JA655433 SW655433 ACS655433 AMO655433 AWK655433 BGG655433 BQC655433 BZY655433 CJU655433 CTQ655433 DDM655433 DNI655433 DXE655433 EHA655433 EQW655433 FAS655433 FKO655433 FUK655433 GEG655433 GOC655433 GXY655433 HHU655433 HRQ655433 IBM655433 ILI655433 IVE655433 JFA655433 JOW655433 JYS655433 KIO655433 KSK655433 LCG655433 LMC655433 LVY655433 MFU655433 MPQ655433 MZM655433 NJI655433 NTE655433 ODA655433 OMW655433 OWS655433 PGO655433 PQK655433 QAG655433 QKC655433 QTY655433 RDU655433 RNQ655433 RXM655433 SHI655433 SRE655433 TBA655433 TKW655433 TUS655433 UEO655433 UOK655433 UYG655433 VIC655433 VRY655433 WBU655433 WLQ655433 WVM655433 F720969 JA720969 SW720969 ACS720969 AMO720969 AWK720969 BGG720969 BQC720969 BZY720969 CJU720969 CTQ720969 DDM720969 DNI720969 DXE720969 EHA720969 EQW720969 FAS720969 FKO720969 FUK720969 GEG720969 GOC720969 GXY720969 HHU720969 HRQ720969 IBM720969 ILI720969 IVE720969 JFA720969 JOW720969 JYS720969 KIO720969 KSK720969 LCG720969 LMC720969 LVY720969 MFU720969 MPQ720969 MZM720969 NJI720969 NTE720969 ODA720969 OMW720969 OWS720969 PGO720969 PQK720969 QAG720969 QKC720969 QTY720969 RDU720969 RNQ720969 RXM720969 SHI720969 SRE720969 TBA720969 TKW720969 TUS720969 UEO720969 UOK720969 UYG720969 VIC720969 VRY720969 WBU720969 WLQ720969 WVM720969 F786505 JA786505 SW786505 ACS786505 AMO786505 AWK786505 BGG786505 BQC786505 BZY786505 CJU786505 CTQ786505 DDM786505 DNI786505 DXE786505 EHA786505 EQW786505 FAS786505 FKO786505 FUK786505 GEG786505 GOC786505 GXY786505 HHU786505 HRQ786505 IBM786505 ILI786505 IVE786505 JFA786505 JOW786505 JYS786505 KIO786505 KSK786505 LCG786505 LMC786505 LVY786505 MFU786505 MPQ786505 MZM786505 NJI786505 NTE786505 ODA786505 OMW786505 OWS786505 PGO786505 PQK786505 QAG786505 QKC786505 QTY786505 RDU786505 RNQ786505 RXM786505 SHI786505 SRE786505 TBA786505 TKW786505 TUS786505 UEO786505 UOK786505 UYG786505 VIC786505 VRY786505 WBU786505 WLQ786505 WVM786505 F852041 JA852041 SW852041 ACS852041 AMO852041 AWK852041 BGG852041 BQC852041 BZY852041 CJU852041 CTQ852041 DDM852041 DNI852041 DXE852041 EHA852041 EQW852041 FAS852041 FKO852041 FUK852041 GEG852041 GOC852041 GXY852041 HHU852041 HRQ852041 IBM852041 ILI852041 IVE852041 JFA852041 JOW852041 JYS852041 KIO852041 KSK852041 LCG852041 LMC852041 LVY852041 MFU852041 MPQ852041 MZM852041 NJI852041 NTE852041 ODA852041 OMW852041 OWS852041 PGO852041 PQK852041 QAG852041 QKC852041 QTY852041 RDU852041 RNQ852041 RXM852041 SHI852041 SRE852041 TBA852041 TKW852041 TUS852041 UEO852041 UOK852041 UYG852041 VIC852041 VRY852041 WBU852041 WLQ852041 WVM852041 F917577 JA917577 SW917577 ACS917577 AMO917577 AWK917577 BGG917577 BQC917577 BZY917577 CJU917577 CTQ917577 DDM917577 DNI917577 DXE917577 EHA917577 EQW917577 FAS917577 FKO917577 FUK917577 GEG917577 GOC917577 GXY917577 HHU917577 HRQ917577 IBM917577 ILI917577 IVE917577 JFA917577 JOW917577 JYS917577 KIO917577 KSK917577 LCG917577 LMC917577 LVY917577 MFU917577 MPQ917577 MZM917577 NJI917577 NTE917577 ODA917577 OMW917577 OWS917577 PGO917577 PQK917577 QAG917577 QKC917577 QTY917577 RDU917577 RNQ917577 RXM917577 SHI917577 SRE917577 TBA917577 TKW917577 TUS917577 UEO917577 UOK917577 UYG917577 VIC917577 VRY917577 WBU917577 WLQ917577 WVM917577 F983113 JA983113 SW983113 ACS983113 AMO983113 AWK983113 BGG983113 BQC983113 BZY983113 CJU983113 CTQ983113 DDM983113 DNI983113 DXE983113 EHA983113 EQW983113 FAS983113 FKO983113 FUK983113 GEG983113 GOC983113 GXY983113 HHU983113 HRQ983113 IBM983113 ILI983113 IVE983113 JFA983113 JOW983113 JYS983113 KIO983113 KSK983113 LCG983113 LMC983113 LVY983113 MFU983113 MPQ983113 MZM983113 NJI983113 NTE983113 ODA983113 OMW983113 OWS983113 PGO983113 PQK983113 QAG983113 QKC983113 QTY983113 RDU983113 RNQ983113 RXM983113 SHI983113 SRE983113 TBA983113 TKW983113 TUS983113 UEO983113 UOK983113 UYG983113 VIC983113 VRY983113 WBU983113 WLQ983113" xr:uid="{00000000-0002-0000-0000-000000000000}"/>
    <dataValidation allowBlank="1" showInputMessage="1" showErrorMessage="1" prompt="Sustained hand and arm work such as hammering, handling of moderately heavy materials." sqref="D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D65609 IY65609 SU65609 ACQ65609 AMM65609 AWI65609 BGE65609 BQA65609 BZW65609 CJS65609 CTO65609 DDK65609 DNG65609 DXC65609 EGY65609 EQU65609 FAQ65609 FKM65609 FUI65609 GEE65609 GOA65609 GXW65609 HHS65609 HRO65609 IBK65609 ILG65609 IVC65609 JEY65609 JOU65609 JYQ65609 KIM65609 KSI65609 LCE65609 LMA65609 LVW65609 MFS65609 MPO65609 MZK65609 NJG65609 NTC65609 OCY65609 OMU65609 OWQ65609 PGM65609 PQI65609 QAE65609 QKA65609 QTW65609 RDS65609 RNO65609 RXK65609 SHG65609 SRC65609 TAY65609 TKU65609 TUQ65609 UEM65609 UOI65609 UYE65609 VIA65609 VRW65609 WBS65609 WLO65609 WVK65609 D131145 IY131145 SU131145 ACQ131145 AMM131145 AWI131145 BGE131145 BQA131145 BZW131145 CJS131145 CTO131145 DDK131145 DNG131145 DXC131145 EGY131145 EQU131145 FAQ131145 FKM131145 FUI131145 GEE131145 GOA131145 GXW131145 HHS131145 HRO131145 IBK131145 ILG131145 IVC131145 JEY131145 JOU131145 JYQ131145 KIM131145 KSI131145 LCE131145 LMA131145 LVW131145 MFS131145 MPO131145 MZK131145 NJG131145 NTC131145 OCY131145 OMU131145 OWQ131145 PGM131145 PQI131145 QAE131145 QKA131145 QTW131145 RDS131145 RNO131145 RXK131145 SHG131145 SRC131145 TAY131145 TKU131145 TUQ131145 UEM131145 UOI131145 UYE131145 VIA131145 VRW131145 WBS131145 WLO131145 WVK131145 D196681 IY196681 SU196681 ACQ196681 AMM196681 AWI196681 BGE196681 BQA196681 BZW196681 CJS196681 CTO196681 DDK196681 DNG196681 DXC196681 EGY196681 EQU196681 FAQ196681 FKM196681 FUI196681 GEE196681 GOA196681 GXW196681 HHS196681 HRO196681 IBK196681 ILG196681 IVC196681 JEY196681 JOU196681 JYQ196681 KIM196681 KSI196681 LCE196681 LMA196681 LVW196681 MFS196681 MPO196681 MZK196681 NJG196681 NTC196681 OCY196681 OMU196681 OWQ196681 PGM196681 PQI196681 QAE196681 QKA196681 QTW196681 RDS196681 RNO196681 RXK196681 SHG196681 SRC196681 TAY196681 TKU196681 TUQ196681 UEM196681 UOI196681 UYE196681 VIA196681 VRW196681 WBS196681 WLO196681 WVK196681 D262217 IY262217 SU262217 ACQ262217 AMM262217 AWI262217 BGE262217 BQA262217 BZW262217 CJS262217 CTO262217 DDK262217 DNG262217 DXC262217 EGY262217 EQU262217 FAQ262217 FKM262217 FUI262217 GEE262217 GOA262217 GXW262217 HHS262217 HRO262217 IBK262217 ILG262217 IVC262217 JEY262217 JOU262217 JYQ262217 KIM262217 KSI262217 LCE262217 LMA262217 LVW262217 MFS262217 MPO262217 MZK262217 NJG262217 NTC262217 OCY262217 OMU262217 OWQ262217 PGM262217 PQI262217 QAE262217 QKA262217 QTW262217 RDS262217 RNO262217 RXK262217 SHG262217 SRC262217 TAY262217 TKU262217 TUQ262217 UEM262217 UOI262217 UYE262217 VIA262217 VRW262217 WBS262217 WLO262217 WVK262217 D327753 IY327753 SU327753 ACQ327753 AMM327753 AWI327753 BGE327753 BQA327753 BZW327753 CJS327753 CTO327753 DDK327753 DNG327753 DXC327753 EGY327753 EQU327753 FAQ327753 FKM327753 FUI327753 GEE327753 GOA327753 GXW327753 HHS327753 HRO327753 IBK327753 ILG327753 IVC327753 JEY327753 JOU327753 JYQ327753 KIM327753 KSI327753 LCE327753 LMA327753 LVW327753 MFS327753 MPO327753 MZK327753 NJG327753 NTC327753 OCY327753 OMU327753 OWQ327753 PGM327753 PQI327753 QAE327753 QKA327753 QTW327753 RDS327753 RNO327753 RXK327753 SHG327753 SRC327753 TAY327753 TKU327753 TUQ327753 UEM327753 UOI327753 UYE327753 VIA327753 VRW327753 WBS327753 WLO327753 WVK327753 D393289 IY393289 SU393289 ACQ393289 AMM393289 AWI393289 BGE393289 BQA393289 BZW393289 CJS393289 CTO393289 DDK393289 DNG393289 DXC393289 EGY393289 EQU393289 FAQ393289 FKM393289 FUI393289 GEE393289 GOA393289 GXW393289 HHS393289 HRO393289 IBK393289 ILG393289 IVC393289 JEY393289 JOU393289 JYQ393289 KIM393289 KSI393289 LCE393289 LMA393289 LVW393289 MFS393289 MPO393289 MZK393289 NJG393289 NTC393289 OCY393289 OMU393289 OWQ393289 PGM393289 PQI393289 QAE393289 QKA393289 QTW393289 RDS393289 RNO393289 RXK393289 SHG393289 SRC393289 TAY393289 TKU393289 TUQ393289 UEM393289 UOI393289 UYE393289 VIA393289 VRW393289 WBS393289 WLO393289 WVK393289 D458825 IY458825 SU458825 ACQ458825 AMM458825 AWI458825 BGE458825 BQA458825 BZW458825 CJS458825 CTO458825 DDK458825 DNG458825 DXC458825 EGY458825 EQU458825 FAQ458825 FKM458825 FUI458825 GEE458825 GOA458825 GXW458825 HHS458825 HRO458825 IBK458825 ILG458825 IVC458825 JEY458825 JOU458825 JYQ458825 KIM458825 KSI458825 LCE458825 LMA458825 LVW458825 MFS458825 MPO458825 MZK458825 NJG458825 NTC458825 OCY458825 OMU458825 OWQ458825 PGM458825 PQI458825 QAE458825 QKA458825 QTW458825 RDS458825 RNO458825 RXK458825 SHG458825 SRC458825 TAY458825 TKU458825 TUQ458825 UEM458825 UOI458825 UYE458825 VIA458825 VRW458825 WBS458825 WLO458825 WVK458825 D524361 IY524361 SU524361 ACQ524361 AMM524361 AWI524361 BGE524361 BQA524361 BZW524361 CJS524361 CTO524361 DDK524361 DNG524361 DXC524361 EGY524361 EQU524361 FAQ524361 FKM524361 FUI524361 GEE524361 GOA524361 GXW524361 HHS524361 HRO524361 IBK524361 ILG524361 IVC524361 JEY524361 JOU524361 JYQ524361 KIM524361 KSI524361 LCE524361 LMA524361 LVW524361 MFS524361 MPO524361 MZK524361 NJG524361 NTC524361 OCY524361 OMU524361 OWQ524361 PGM524361 PQI524361 QAE524361 QKA524361 QTW524361 RDS524361 RNO524361 RXK524361 SHG524361 SRC524361 TAY524361 TKU524361 TUQ524361 UEM524361 UOI524361 UYE524361 VIA524361 VRW524361 WBS524361 WLO524361 WVK524361 D589897 IY589897 SU589897 ACQ589897 AMM589897 AWI589897 BGE589897 BQA589897 BZW589897 CJS589897 CTO589897 DDK589897 DNG589897 DXC589897 EGY589897 EQU589897 FAQ589897 FKM589897 FUI589897 GEE589897 GOA589897 GXW589897 HHS589897 HRO589897 IBK589897 ILG589897 IVC589897 JEY589897 JOU589897 JYQ589897 KIM589897 KSI589897 LCE589897 LMA589897 LVW589897 MFS589897 MPO589897 MZK589897 NJG589897 NTC589897 OCY589897 OMU589897 OWQ589897 PGM589897 PQI589897 QAE589897 QKA589897 QTW589897 RDS589897 RNO589897 RXK589897 SHG589897 SRC589897 TAY589897 TKU589897 TUQ589897 UEM589897 UOI589897 UYE589897 VIA589897 VRW589897 WBS589897 WLO589897 WVK589897 D655433 IY655433 SU655433 ACQ655433 AMM655433 AWI655433 BGE655433 BQA655433 BZW655433 CJS655433 CTO655433 DDK655433 DNG655433 DXC655433 EGY655433 EQU655433 FAQ655433 FKM655433 FUI655433 GEE655433 GOA655433 GXW655433 HHS655433 HRO655433 IBK655433 ILG655433 IVC655433 JEY655433 JOU655433 JYQ655433 KIM655433 KSI655433 LCE655433 LMA655433 LVW655433 MFS655433 MPO655433 MZK655433 NJG655433 NTC655433 OCY655433 OMU655433 OWQ655433 PGM655433 PQI655433 QAE655433 QKA655433 QTW655433 RDS655433 RNO655433 RXK655433 SHG655433 SRC655433 TAY655433 TKU655433 TUQ655433 UEM655433 UOI655433 UYE655433 VIA655433 VRW655433 WBS655433 WLO655433 WVK655433 D720969 IY720969 SU720969 ACQ720969 AMM720969 AWI720969 BGE720969 BQA720969 BZW720969 CJS720969 CTO720969 DDK720969 DNG720969 DXC720969 EGY720969 EQU720969 FAQ720969 FKM720969 FUI720969 GEE720969 GOA720969 GXW720969 HHS720969 HRO720969 IBK720969 ILG720969 IVC720969 JEY720969 JOU720969 JYQ720969 KIM720969 KSI720969 LCE720969 LMA720969 LVW720969 MFS720969 MPO720969 MZK720969 NJG720969 NTC720969 OCY720969 OMU720969 OWQ720969 PGM720969 PQI720969 QAE720969 QKA720969 QTW720969 RDS720969 RNO720969 RXK720969 SHG720969 SRC720969 TAY720969 TKU720969 TUQ720969 UEM720969 UOI720969 UYE720969 VIA720969 VRW720969 WBS720969 WLO720969 WVK720969 D786505 IY786505 SU786505 ACQ786505 AMM786505 AWI786505 BGE786505 BQA786505 BZW786505 CJS786505 CTO786505 DDK786505 DNG786505 DXC786505 EGY786505 EQU786505 FAQ786505 FKM786505 FUI786505 GEE786505 GOA786505 GXW786505 HHS786505 HRO786505 IBK786505 ILG786505 IVC786505 JEY786505 JOU786505 JYQ786505 KIM786505 KSI786505 LCE786505 LMA786505 LVW786505 MFS786505 MPO786505 MZK786505 NJG786505 NTC786505 OCY786505 OMU786505 OWQ786505 PGM786505 PQI786505 QAE786505 QKA786505 QTW786505 RDS786505 RNO786505 RXK786505 SHG786505 SRC786505 TAY786505 TKU786505 TUQ786505 UEM786505 UOI786505 UYE786505 VIA786505 VRW786505 WBS786505 WLO786505 WVK786505 D852041 IY852041 SU852041 ACQ852041 AMM852041 AWI852041 BGE852041 BQA852041 BZW852041 CJS852041 CTO852041 DDK852041 DNG852041 DXC852041 EGY852041 EQU852041 FAQ852041 FKM852041 FUI852041 GEE852041 GOA852041 GXW852041 HHS852041 HRO852041 IBK852041 ILG852041 IVC852041 JEY852041 JOU852041 JYQ852041 KIM852041 KSI852041 LCE852041 LMA852041 LVW852041 MFS852041 MPO852041 MZK852041 NJG852041 NTC852041 OCY852041 OMU852041 OWQ852041 PGM852041 PQI852041 QAE852041 QKA852041 QTW852041 RDS852041 RNO852041 RXK852041 SHG852041 SRC852041 TAY852041 TKU852041 TUQ852041 UEM852041 UOI852041 UYE852041 VIA852041 VRW852041 WBS852041 WLO852041 WVK852041 D917577 IY917577 SU917577 ACQ917577 AMM917577 AWI917577 BGE917577 BQA917577 BZW917577 CJS917577 CTO917577 DDK917577 DNG917577 DXC917577 EGY917577 EQU917577 FAQ917577 FKM917577 FUI917577 GEE917577 GOA917577 GXW917577 HHS917577 HRO917577 IBK917577 ILG917577 IVC917577 JEY917577 JOU917577 JYQ917577 KIM917577 KSI917577 LCE917577 LMA917577 LVW917577 MFS917577 MPO917577 MZK917577 NJG917577 NTC917577 OCY917577 OMU917577 OWQ917577 PGM917577 PQI917577 QAE917577 QKA917577 QTW917577 RDS917577 RNO917577 RXK917577 SHG917577 SRC917577 TAY917577 TKU917577 TUQ917577 UEM917577 UOI917577 UYE917577 VIA917577 VRW917577 WBS917577 WLO917577 WVK917577 D983113 IY983113 SU983113 ACQ983113 AMM983113 AWI983113 BGE983113 BQA983113 BZW983113 CJS983113 CTO983113 DDK983113 DNG983113 DXC983113 EGY983113 EQU983113 FAQ983113 FKM983113 FUI983113 GEE983113 GOA983113 GXW983113 HHS983113 HRO983113 IBK983113 ILG983113 IVC983113 JEY983113 JOU983113 JYQ983113 KIM983113 KSI983113 LCE983113 LMA983113 LVW983113 MFS983113 MPO983113 MZK983113 NJG983113 NTC983113 OCY983113 OMU983113 OWQ983113 PGM983113 PQI983113 QAE983113 QKA983113 QTW983113 RDS983113 RNO983113 RXK983113 SHG983113 SRC983113 TAY983113 TKU983113 TUQ983113 UEM983113 UOI983113 UYE983113 VIA983113 VRW983113 WBS983113 WLO983113 WVK983113" xr:uid="{00000000-0002-0000-0000-000001000000}"/>
    <dataValidation allowBlank="1" showErrorMessage="1" sqref="C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C65609 IX65609 ST65609 ACP65609 AML65609 AWH65609 BGD65609 BPZ65609 BZV65609 CJR65609 CTN65609 DDJ65609 DNF65609 DXB65609 EGX65609 EQT65609 FAP65609 FKL65609 FUH65609 GED65609 GNZ65609 GXV65609 HHR65609 HRN65609 IBJ65609 ILF65609 IVB65609 JEX65609 JOT65609 JYP65609 KIL65609 KSH65609 LCD65609 LLZ65609 LVV65609 MFR65609 MPN65609 MZJ65609 NJF65609 NTB65609 OCX65609 OMT65609 OWP65609 PGL65609 PQH65609 QAD65609 QJZ65609 QTV65609 RDR65609 RNN65609 RXJ65609 SHF65609 SRB65609 TAX65609 TKT65609 TUP65609 UEL65609 UOH65609 UYD65609 VHZ65609 VRV65609 WBR65609 WLN65609 WVJ65609 C131145 IX131145 ST131145 ACP131145 AML131145 AWH131145 BGD131145 BPZ131145 BZV131145 CJR131145 CTN131145 DDJ131145 DNF131145 DXB131145 EGX131145 EQT131145 FAP131145 FKL131145 FUH131145 GED131145 GNZ131145 GXV131145 HHR131145 HRN131145 IBJ131145 ILF131145 IVB131145 JEX131145 JOT131145 JYP131145 KIL131145 KSH131145 LCD131145 LLZ131145 LVV131145 MFR131145 MPN131145 MZJ131145 NJF131145 NTB131145 OCX131145 OMT131145 OWP131145 PGL131145 PQH131145 QAD131145 QJZ131145 QTV131145 RDR131145 RNN131145 RXJ131145 SHF131145 SRB131145 TAX131145 TKT131145 TUP131145 UEL131145 UOH131145 UYD131145 VHZ131145 VRV131145 WBR131145 WLN131145 WVJ131145 C196681 IX196681 ST196681 ACP196681 AML196681 AWH196681 BGD196681 BPZ196681 BZV196681 CJR196681 CTN196681 DDJ196681 DNF196681 DXB196681 EGX196681 EQT196681 FAP196681 FKL196681 FUH196681 GED196681 GNZ196681 GXV196681 HHR196681 HRN196681 IBJ196681 ILF196681 IVB196681 JEX196681 JOT196681 JYP196681 KIL196681 KSH196681 LCD196681 LLZ196681 LVV196681 MFR196681 MPN196681 MZJ196681 NJF196681 NTB196681 OCX196681 OMT196681 OWP196681 PGL196681 PQH196681 QAD196681 QJZ196681 QTV196681 RDR196681 RNN196681 RXJ196681 SHF196681 SRB196681 TAX196681 TKT196681 TUP196681 UEL196681 UOH196681 UYD196681 VHZ196681 VRV196681 WBR196681 WLN196681 WVJ196681 C262217 IX262217 ST262217 ACP262217 AML262217 AWH262217 BGD262217 BPZ262217 BZV262217 CJR262217 CTN262217 DDJ262217 DNF262217 DXB262217 EGX262217 EQT262217 FAP262217 FKL262217 FUH262217 GED262217 GNZ262217 GXV262217 HHR262217 HRN262217 IBJ262217 ILF262217 IVB262217 JEX262217 JOT262217 JYP262217 KIL262217 KSH262217 LCD262217 LLZ262217 LVV262217 MFR262217 MPN262217 MZJ262217 NJF262217 NTB262217 OCX262217 OMT262217 OWP262217 PGL262217 PQH262217 QAD262217 QJZ262217 QTV262217 RDR262217 RNN262217 RXJ262217 SHF262217 SRB262217 TAX262217 TKT262217 TUP262217 UEL262217 UOH262217 UYD262217 VHZ262217 VRV262217 WBR262217 WLN262217 WVJ262217 C327753 IX327753 ST327753 ACP327753 AML327753 AWH327753 BGD327753 BPZ327753 BZV327753 CJR327753 CTN327753 DDJ327753 DNF327753 DXB327753 EGX327753 EQT327753 FAP327753 FKL327753 FUH327753 GED327753 GNZ327753 GXV327753 HHR327753 HRN327753 IBJ327753 ILF327753 IVB327753 JEX327753 JOT327753 JYP327753 KIL327753 KSH327753 LCD327753 LLZ327753 LVV327753 MFR327753 MPN327753 MZJ327753 NJF327753 NTB327753 OCX327753 OMT327753 OWP327753 PGL327753 PQH327753 QAD327753 QJZ327753 QTV327753 RDR327753 RNN327753 RXJ327753 SHF327753 SRB327753 TAX327753 TKT327753 TUP327753 UEL327753 UOH327753 UYD327753 VHZ327753 VRV327753 WBR327753 WLN327753 WVJ327753 C393289 IX393289 ST393289 ACP393289 AML393289 AWH393289 BGD393289 BPZ393289 BZV393289 CJR393289 CTN393289 DDJ393289 DNF393289 DXB393289 EGX393289 EQT393289 FAP393289 FKL393289 FUH393289 GED393289 GNZ393289 GXV393289 HHR393289 HRN393289 IBJ393289 ILF393289 IVB393289 JEX393289 JOT393289 JYP393289 KIL393289 KSH393289 LCD393289 LLZ393289 LVV393289 MFR393289 MPN393289 MZJ393289 NJF393289 NTB393289 OCX393289 OMT393289 OWP393289 PGL393289 PQH393289 QAD393289 QJZ393289 QTV393289 RDR393289 RNN393289 RXJ393289 SHF393289 SRB393289 TAX393289 TKT393289 TUP393289 UEL393289 UOH393289 UYD393289 VHZ393289 VRV393289 WBR393289 WLN393289 WVJ393289 C458825 IX458825 ST458825 ACP458825 AML458825 AWH458825 BGD458825 BPZ458825 BZV458825 CJR458825 CTN458825 DDJ458825 DNF458825 DXB458825 EGX458825 EQT458825 FAP458825 FKL458825 FUH458825 GED458825 GNZ458825 GXV458825 HHR458825 HRN458825 IBJ458825 ILF458825 IVB458825 JEX458825 JOT458825 JYP458825 KIL458825 KSH458825 LCD458825 LLZ458825 LVV458825 MFR458825 MPN458825 MZJ458825 NJF458825 NTB458825 OCX458825 OMT458825 OWP458825 PGL458825 PQH458825 QAD458825 QJZ458825 QTV458825 RDR458825 RNN458825 RXJ458825 SHF458825 SRB458825 TAX458825 TKT458825 TUP458825 UEL458825 UOH458825 UYD458825 VHZ458825 VRV458825 WBR458825 WLN458825 WVJ458825 C524361 IX524361 ST524361 ACP524361 AML524361 AWH524361 BGD524361 BPZ524361 BZV524361 CJR524361 CTN524361 DDJ524361 DNF524361 DXB524361 EGX524361 EQT524361 FAP524361 FKL524361 FUH524361 GED524361 GNZ524361 GXV524361 HHR524361 HRN524361 IBJ524361 ILF524361 IVB524361 JEX524361 JOT524361 JYP524361 KIL524361 KSH524361 LCD524361 LLZ524361 LVV524361 MFR524361 MPN524361 MZJ524361 NJF524361 NTB524361 OCX524361 OMT524361 OWP524361 PGL524361 PQH524361 QAD524361 QJZ524361 QTV524361 RDR524361 RNN524361 RXJ524361 SHF524361 SRB524361 TAX524361 TKT524361 TUP524361 UEL524361 UOH524361 UYD524361 VHZ524361 VRV524361 WBR524361 WLN524361 WVJ524361 C589897 IX589897 ST589897 ACP589897 AML589897 AWH589897 BGD589897 BPZ589897 BZV589897 CJR589897 CTN589897 DDJ589897 DNF589897 DXB589897 EGX589897 EQT589897 FAP589897 FKL589897 FUH589897 GED589897 GNZ589897 GXV589897 HHR589897 HRN589897 IBJ589897 ILF589897 IVB589897 JEX589897 JOT589897 JYP589897 KIL589897 KSH589897 LCD589897 LLZ589897 LVV589897 MFR589897 MPN589897 MZJ589897 NJF589897 NTB589897 OCX589897 OMT589897 OWP589897 PGL589897 PQH589897 QAD589897 QJZ589897 QTV589897 RDR589897 RNN589897 RXJ589897 SHF589897 SRB589897 TAX589897 TKT589897 TUP589897 UEL589897 UOH589897 UYD589897 VHZ589897 VRV589897 WBR589897 WLN589897 WVJ589897 C655433 IX655433 ST655433 ACP655433 AML655433 AWH655433 BGD655433 BPZ655433 BZV655433 CJR655433 CTN655433 DDJ655433 DNF655433 DXB655433 EGX655433 EQT655433 FAP655433 FKL655433 FUH655433 GED655433 GNZ655433 GXV655433 HHR655433 HRN655433 IBJ655433 ILF655433 IVB655433 JEX655433 JOT655433 JYP655433 KIL655433 KSH655433 LCD655433 LLZ655433 LVV655433 MFR655433 MPN655433 MZJ655433 NJF655433 NTB655433 OCX655433 OMT655433 OWP655433 PGL655433 PQH655433 QAD655433 QJZ655433 QTV655433 RDR655433 RNN655433 RXJ655433 SHF655433 SRB655433 TAX655433 TKT655433 TUP655433 UEL655433 UOH655433 UYD655433 VHZ655433 VRV655433 WBR655433 WLN655433 WVJ655433 C720969 IX720969 ST720969 ACP720969 AML720969 AWH720969 BGD720969 BPZ720969 BZV720969 CJR720969 CTN720969 DDJ720969 DNF720969 DXB720969 EGX720969 EQT720969 FAP720969 FKL720969 FUH720969 GED720969 GNZ720969 GXV720969 HHR720969 HRN720969 IBJ720969 ILF720969 IVB720969 JEX720969 JOT720969 JYP720969 KIL720969 KSH720969 LCD720969 LLZ720969 LVV720969 MFR720969 MPN720969 MZJ720969 NJF720969 NTB720969 OCX720969 OMT720969 OWP720969 PGL720969 PQH720969 QAD720969 QJZ720969 QTV720969 RDR720969 RNN720969 RXJ720969 SHF720969 SRB720969 TAX720969 TKT720969 TUP720969 UEL720969 UOH720969 UYD720969 VHZ720969 VRV720969 WBR720969 WLN720969 WVJ720969 C786505 IX786505 ST786505 ACP786505 AML786505 AWH786505 BGD786505 BPZ786505 BZV786505 CJR786505 CTN786505 DDJ786505 DNF786505 DXB786505 EGX786505 EQT786505 FAP786505 FKL786505 FUH786505 GED786505 GNZ786505 GXV786505 HHR786505 HRN786505 IBJ786505 ILF786505 IVB786505 JEX786505 JOT786505 JYP786505 KIL786505 KSH786505 LCD786505 LLZ786505 LVV786505 MFR786505 MPN786505 MZJ786505 NJF786505 NTB786505 OCX786505 OMT786505 OWP786505 PGL786505 PQH786505 QAD786505 QJZ786505 QTV786505 RDR786505 RNN786505 RXJ786505 SHF786505 SRB786505 TAX786505 TKT786505 TUP786505 UEL786505 UOH786505 UYD786505 VHZ786505 VRV786505 WBR786505 WLN786505 WVJ786505 C852041 IX852041 ST852041 ACP852041 AML852041 AWH852041 BGD852041 BPZ852041 BZV852041 CJR852041 CTN852041 DDJ852041 DNF852041 DXB852041 EGX852041 EQT852041 FAP852041 FKL852041 FUH852041 GED852041 GNZ852041 GXV852041 HHR852041 HRN852041 IBJ852041 ILF852041 IVB852041 JEX852041 JOT852041 JYP852041 KIL852041 KSH852041 LCD852041 LLZ852041 LVV852041 MFR852041 MPN852041 MZJ852041 NJF852041 NTB852041 OCX852041 OMT852041 OWP852041 PGL852041 PQH852041 QAD852041 QJZ852041 QTV852041 RDR852041 RNN852041 RXJ852041 SHF852041 SRB852041 TAX852041 TKT852041 TUP852041 UEL852041 UOH852041 UYD852041 VHZ852041 VRV852041 WBR852041 WLN852041 WVJ852041 C917577 IX917577 ST917577 ACP917577 AML917577 AWH917577 BGD917577 BPZ917577 BZV917577 CJR917577 CTN917577 DDJ917577 DNF917577 DXB917577 EGX917577 EQT917577 FAP917577 FKL917577 FUH917577 GED917577 GNZ917577 GXV917577 HHR917577 HRN917577 IBJ917577 ILF917577 IVB917577 JEX917577 JOT917577 JYP917577 KIL917577 KSH917577 LCD917577 LLZ917577 LVV917577 MFR917577 MPN917577 MZJ917577 NJF917577 NTB917577 OCX917577 OMT917577 OWP917577 PGL917577 PQH917577 QAD917577 QJZ917577 QTV917577 RDR917577 RNN917577 RXJ917577 SHF917577 SRB917577 TAX917577 TKT917577 TUP917577 UEL917577 UOH917577 UYD917577 VHZ917577 VRV917577 WBR917577 WLN917577 WVJ917577 C983113 IX983113 ST983113 ACP983113 AML983113 AWH983113 BGD983113 BPZ983113 BZV983113 CJR983113 CTN983113 DDJ983113 DNF983113 DXB983113 EGX983113 EQT983113 FAP983113 FKL983113 FUH983113 GED983113 GNZ983113 GXV983113 HHR983113 HRN983113 IBJ983113 ILF983113 IVB983113 JEX983113 JOT983113 JYP983113 KIL983113 KSH983113 LCD983113 LLZ983113 LVV983113 MFR983113 MPN983113 MZJ983113 NJF983113 NTB983113 OCX983113 OMT983113 OWP983113 PGL983113 PQH983113 QAD983113 QJZ983113 QTV983113 RDR983113 RNN983113 RXJ983113 SHF983113 SRB983113 TAX983113 TKT983113 TUP983113 UEL983113 UOH983113 UYD983113 VHZ983113 VRV983113 WBR983113 WLN983113 WVJ983113" xr:uid="{00000000-0002-0000-0000-000002000000}"/>
    <dataValidation allowBlank="1" showErrorMessage="1" prompt="Pick and shovel work, continuos axe work, carrying loads up stairs." sqref="G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G65609 JB65609 SX65609 ACT65609 AMP65609 AWL65609 BGH65609 BQD65609 BZZ65609 CJV65609 CTR65609 DDN65609 DNJ65609 DXF65609 EHB65609 EQX65609 FAT65609 FKP65609 FUL65609 GEH65609 GOD65609 GXZ65609 HHV65609 HRR65609 IBN65609 ILJ65609 IVF65609 JFB65609 JOX65609 JYT65609 KIP65609 KSL65609 LCH65609 LMD65609 LVZ65609 MFV65609 MPR65609 MZN65609 NJJ65609 NTF65609 ODB65609 OMX65609 OWT65609 PGP65609 PQL65609 QAH65609 QKD65609 QTZ65609 RDV65609 RNR65609 RXN65609 SHJ65609 SRF65609 TBB65609 TKX65609 TUT65609 UEP65609 UOL65609 UYH65609 VID65609 VRZ65609 WBV65609 WLR65609 WVN65609 G131145 JB131145 SX131145 ACT131145 AMP131145 AWL131145 BGH131145 BQD131145 BZZ131145 CJV131145 CTR131145 DDN131145 DNJ131145 DXF131145 EHB131145 EQX131145 FAT131145 FKP131145 FUL131145 GEH131145 GOD131145 GXZ131145 HHV131145 HRR131145 IBN131145 ILJ131145 IVF131145 JFB131145 JOX131145 JYT131145 KIP131145 KSL131145 LCH131145 LMD131145 LVZ131145 MFV131145 MPR131145 MZN131145 NJJ131145 NTF131145 ODB131145 OMX131145 OWT131145 PGP131145 PQL131145 QAH131145 QKD131145 QTZ131145 RDV131145 RNR131145 RXN131145 SHJ131145 SRF131145 TBB131145 TKX131145 TUT131145 UEP131145 UOL131145 UYH131145 VID131145 VRZ131145 WBV131145 WLR131145 WVN131145 G196681 JB196681 SX196681 ACT196681 AMP196681 AWL196681 BGH196681 BQD196681 BZZ196681 CJV196681 CTR196681 DDN196681 DNJ196681 DXF196681 EHB196681 EQX196681 FAT196681 FKP196681 FUL196681 GEH196681 GOD196681 GXZ196681 HHV196681 HRR196681 IBN196681 ILJ196681 IVF196681 JFB196681 JOX196681 JYT196681 KIP196681 KSL196681 LCH196681 LMD196681 LVZ196681 MFV196681 MPR196681 MZN196681 NJJ196681 NTF196681 ODB196681 OMX196681 OWT196681 PGP196681 PQL196681 QAH196681 QKD196681 QTZ196681 RDV196681 RNR196681 RXN196681 SHJ196681 SRF196681 TBB196681 TKX196681 TUT196681 UEP196681 UOL196681 UYH196681 VID196681 VRZ196681 WBV196681 WLR196681 WVN196681 G262217 JB262217 SX262217 ACT262217 AMP262217 AWL262217 BGH262217 BQD262217 BZZ262217 CJV262217 CTR262217 DDN262217 DNJ262217 DXF262217 EHB262217 EQX262217 FAT262217 FKP262217 FUL262217 GEH262217 GOD262217 GXZ262217 HHV262217 HRR262217 IBN262217 ILJ262217 IVF262217 JFB262217 JOX262217 JYT262217 KIP262217 KSL262217 LCH262217 LMD262217 LVZ262217 MFV262217 MPR262217 MZN262217 NJJ262217 NTF262217 ODB262217 OMX262217 OWT262217 PGP262217 PQL262217 QAH262217 QKD262217 QTZ262217 RDV262217 RNR262217 RXN262217 SHJ262217 SRF262217 TBB262217 TKX262217 TUT262217 UEP262217 UOL262217 UYH262217 VID262217 VRZ262217 WBV262217 WLR262217 WVN262217 G327753 JB327753 SX327753 ACT327753 AMP327753 AWL327753 BGH327753 BQD327753 BZZ327753 CJV327753 CTR327753 DDN327753 DNJ327753 DXF327753 EHB327753 EQX327753 FAT327753 FKP327753 FUL327753 GEH327753 GOD327753 GXZ327753 HHV327753 HRR327753 IBN327753 ILJ327753 IVF327753 JFB327753 JOX327753 JYT327753 KIP327753 KSL327753 LCH327753 LMD327753 LVZ327753 MFV327753 MPR327753 MZN327753 NJJ327753 NTF327753 ODB327753 OMX327753 OWT327753 PGP327753 PQL327753 QAH327753 QKD327753 QTZ327753 RDV327753 RNR327753 RXN327753 SHJ327753 SRF327753 TBB327753 TKX327753 TUT327753 UEP327753 UOL327753 UYH327753 VID327753 VRZ327753 WBV327753 WLR327753 WVN327753 G393289 JB393289 SX393289 ACT393289 AMP393289 AWL393289 BGH393289 BQD393289 BZZ393289 CJV393289 CTR393289 DDN393289 DNJ393289 DXF393289 EHB393289 EQX393289 FAT393289 FKP393289 FUL393289 GEH393289 GOD393289 GXZ393289 HHV393289 HRR393289 IBN393289 ILJ393289 IVF393289 JFB393289 JOX393289 JYT393289 KIP393289 KSL393289 LCH393289 LMD393289 LVZ393289 MFV393289 MPR393289 MZN393289 NJJ393289 NTF393289 ODB393289 OMX393289 OWT393289 PGP393289 PQL393289 QAH393289 QKD393289 QTZ393289 RDV393289 RNR393289 RXN393289 SHJ393289 SRF393289 TBB393289 TKX393289 TUT393289 UEP393289 UOL393289 UYH393289 VID393289 VRZ393289 WBV393289 WLR393289 WVN393289 G458825 JB458825 SX458825 ACT458825 AMP458825 AWL458825 BGH458825 BQD458825 BZZ458825 CJV458825 CTR458825 DDN458825 DNJ458825 DXF458825 EHB458825 EQX458825 FAT458825 FKP458825 FUL458825 GEH458825 GOD458825 GXZ458825 HHV458825 HRR458825 IBN458825 ILJ458825 IVF458825 JFB458825 JOX458825 JYT458825 KIP458825 KSL458825 LCH458825 LMD458825 LVZ458825 MFV458825 MPR458825 MZN458825 NJJ458825 NTF458825 ODB458825 OMX458825 OWT458825 PGP458825 PQL458825 QAH458825 QKD458825 QTZ458825 RDV458825 RNR458825 RXN458825 SHJ458825 SRF458825 TBB458825 TKX458825 TUT458825 UEP458825 UOL458825 UYH458825 VID458825 VRZ458825 WBV458825 WLR458825 WVN458825 G524361 JB524361 SX524361 ACT524361 AMP524361 AWL524361 BGH524361 BQD524361 BZZ524361 CJV524361 CTR524361 DDN524361 DNJ524361 DXF524361 EHB524361 EQX524361 FAT524361 FKP524361 FUL524361 GEH524361 GOD524361 GXZ524361 HHV524361 HRR524361 IBN524361 ILJ524361 IVF524361 JFB524361 JOX524361 JYT524361 KIP524361 KSL524361 LCH524361 LMD524361 LVZ524361 MFV524361 MPR524361 MZN524361 NJJ524361 NTF524361 ODB524361 OMX524361 OWT524361 PGP524361 PQL524361 QAH524361 QKD524361 QTZ524361 RDV524361 RNR524361 RXN524361 SHJ524361 SRF524361 TBB524361 TKX524361 TUT524361 UEP524361 UOL524361 UYH524361 VID524361 VRZ524361 WBV524361 WLR524361 WVN524361 G589897 JB589897 SX589897 ACT589897 AMP589897 AWL589897 BGH589897 BQD589897 BZZ589897 CJV589897 CTR589897 DDN589897 DNJ589897 DXF589897 EHB589897 EQX589897 FAT589897 FKP589897 FUL589897 GEH589897 GOD589897 GXZ589897 HHV589897 HRR589897 IBN589897 ILJ589897 IVF589897 JFB589897 JOX589897 JYT589897 KIP589897 KSL589897 LCH589897 LMD589897 LVZ589897 MFV589897 MPR589897 MZN589897 NJJ589897 NTF589897 ODB589897 OMX589897 OWT589897 PGP589897 PQL589897 QAH589897 QKD589897 QTZ589897 RDV589897 RNR589897 RXN589897 SHJ589897 SRF589897 TBB589897 TKX589897 TUT589897 UEP589897 UOL589897 UYH589897 VID589897 VRZ589897 WBV589897 WLR589897 WVN589897 G655433 JB655433 SX655433 ACT655433 AMP655433 AWL655433 BGH655433 BQD655433 BZZ655433 CJV655433 CTR655433 DDN655433 DNJ655433 DXF655433 EHB655433 EQX655433 FAT655433 FKP655433 FUL655433 GEH655433 GOD655433 GXZ655433 HHV655433 HRR655433 IBN655433 ILJ655433 IVF655433 JFB655433 JOX655433 JYT655433 KIP655433 KSL655433 LCH655433 LMD655433 LVZ655433 MFV655433 MPR655433 MZN655433 NJJ655433 NTF655433 ODB655433 OMX655433 OWT655433 PGP655433 PQL655433 QAH655433 QKD655433 QTZ655433 RDV655433 RNR655433 RXN655433 SHJ655433 SRF655433 TBB655433 TKX655433 TUT655433 UEP655433 UOL655433 UYH655433 VID655433 VRZ655433 WBV655433 WLR655433 WVN655433 G720969 JB720969 SX720969 ACT720969 AMP720969 AWL720969 BGH720969 BQD720969 BZZ720969 CJV720969 CTR720969 DDN720969 DNJ720969 DXF720969 EHB720969 EQX720969 FAT720969 FKP720969 FUL720969 GEH720969 GOD720969 GXZ720969 HHV720969 HRR720969 IBN720969 ILJ720969 IVF720969 JFB720969 JOX720969 JYT720969 KIP720969 KSL720969 LCH720969 LMD720969 LVZ720969 MFV720969 MPR720969 MZN720969 NJJ720969 NTF720969 ODB720969 OMX720969 OWT720969 PGP720969 PQL720969 QAH720969 QKD720969 QTZ720969 RDV720969 RNR720969 RXN720969 SHJ720969 SRF720969 TBB720969 TKX720969 TUT720969 UEP720969 UOL720969 UYH720969 VID720969 VRZ720969 WBV720969 WLR720969 WVN720969 G786505 JB786505 SX786505 ACT786505 AMP786505 AWL786505 BGH786505 BQD786505 BZZ786505 CJV786505 CTR786505 DDN786505 DNJ786505 DXF786505 EHB786505 EQX786505 FAT786505 FKP786505 FUL786505 GEH786505 GOD786505 GXZ786505 HHV786505 HRR786505 IBN786505 ILJ786505 IVF786505 JFB786505 JOX786505 JYT786505 KIP786505 KSL786505 LCH786505 LMD786505 LVZ786505 MFV786505 MPR786505 MZN786505 NJJ786505 NTF786505 ODB786505 OMX786505 OWT786505 PGP786505 PQL786505 QAH786505 QKD786505 QTZ786505 RDV786505 RNR786505 RXN786505 SHJ786505 SRF786505 TBB786505 TKX786505 TUT786505 UEP786505 UOL786505 UYH786505 VID786505 VRZ786505 WBV786505 WLR786505 WVN786505 G852041 JB852041 SX852041 ACT852041 AMP852041 AWL852041 BGH852041 BQD852041 BZZ852041 CJV852041 CTR852041 DDN852041 DNJ852041 DXF852041 EHB852041 EQX852041 FAT852041 FKP852041 FUL852041 GEH852041 GOD852041 GXZ852041 HHV852041 HRR852041 IBN852041 ILJ852041 IVF852041 JFB852041 JOX852041 JYT852041 KIP852041 KSL852041 LCH852041 LMD852041 LVZ852041 MFV852041 MPR852041 MZN852041 NJJ852041 NTF852041 ODB852041 OMX852041 OWT852041 PGP852041 PQL852041 QAH852041 QKD852041 QTZ852041 RDV852041 RNR852041 RXN852041 SHJ852041 SRF852041 TBB852041 TKX852041 TUT852041 UEP852041 UOL852041 UYH852041 VID852041 VRZ852041 WBV852041 WLR852041 WVN852041 G917577 JB917577 SX917577 ACT917577 AMP917577 AWL917577 BGH917577 BQD917577 BZZ917577 CJV917577 CTR917577 DDN917577 DNJ917577 DXF917577 EHB917577 EQX917577 FAT917577 FKP917577 FUL917577 GEH917577 GOD917577 GXZ917577 HHV917577 HRR917577 IBN917577 ILJ917577 IVF917577 JFB917577 JOX917577 JYT917577 KIP917577 KSL917577 LCH917577 LMD917577 LVZ917577 MFV917577 MPR917577 MZN917577 NJJ917577 NTF917577 ODB917577 OMX917577 OWT917577 PGP917577 PQL917577 QAH917577 QKD917577 QTZ917577 RDV917577 RNR917577 RXN917577 SHJ917577 SRF917577 TBB917577 TKX917577 TUT917577 UEP917577 UOL917577 UYH917577 VID917577 VRZ917577 WBV917577 WLR917577 WVN917577 G983113 JB983113 SX983113 ACT983113 AMP983113 AWL983113 BGH983113 BQD983113 BZZ983113 CJV983113 CTR983113 DDN983113 DNJ983113 DXF983113 EHB983113 EQX983113 FAT983113 FKP983113 FUL983113 GEH983113 GOD983113 GXZ983113 HHV983113 HRR983113 IBN983113 ILJ983113 IVF983113 JFB983113 JOX983113 JYT983113 KIP983113 KSL983113 LCH983113 LMD983113 LVZ983113 MFV983113 MPR983113 MZN983113 NJJ983113 NTF983113 ODB983113 OMX983113 OWT983113 PGP983113 PQL983113 QAH983113 QKD983113 QTZ983113 RDV983113 RNR983113 RXN983113 SHJ983113 SRF983113 TBB983113 TKX983113 TUT983113 UEP983113 UOL983113 UYH983113 VID983113 VRZ983113 WBV983113 WLR983113 WVN983113" xr:uid="{00000000-0002-0000-0000-000003000000}"/>
    <dataValidation allowBlank="1" showErrorMessage="1" prompt="Sustained hand and arm work such as hammering, handling of moderately heavy materials." sqref="E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E65609 IZ65609 SV65609 ACR65609 AMN65609 AWJ65609 BGF65609 BQB65609 BZX65609 CJT65609 CTP65609 DDL65609 DNH65609 DXD65609 EGZ65609 EQV65609 FAR65609 FKN65609 FUJ65609 GEF65609 GOB65609 GXX65609 HHT65609 HRP65609 IBL65609 ILH65609 IVD65609 JEZ65609 JOV65609 JYR65609 KIN65609 KSJ65609 LCF65609 LMB65609 LVX65609 MFT65609 MPP65609 MZL65609 NJH65609 NTD65609 OCZ65609 OMV65609 OWR65609 PGN65609 PQJ65609 QAF65609 QKB65609 QTX65609 RDT65609 RNP65609 RXL65609 SHH65609 SRD65609 TAZ65609 TKV65609 TUR65609 UEN65609 UOJ65609 UYF65609 VIB65609 VRX65609 WBT65609 WLP65609 WVL65609 E131145 IZ131145 SV131145 ACR131145 AMN131145 AWJ131145 BGF131145 BQB131145 BZX131145 CJT131145 CTP131145 DDL131145 DNH131145 DXD131145 EGZ131145 EQV131145 FAR131145 FKN131145 FUJ131145 GEF131145 GOB131145 GXX131145 HHT131145 HRP131145 IBL131145 ILH131145 IVD131145 JEZ131145 JOV131145 JYR131145 KIN131145 KSJ131145 LCF131145 LMB131145 LVX131145 MFT131145 MPP131145 MZL131145 NJH131145 NTD131145 OCZ131145 OMV131145 OWR131145 PGN131145 PQJ131145 QAF131145 QKB131145 QTX131145 RDT131145 RNP131145 RXL131145 SHH131145 SRD131145 TAZ131145 TKV131145 TUR131145 UEN131145 UOJ131145 UYF131145 VIB131145 VRX131145 WBT131145 WLP131145 WVL131145 E196681 IZ196681 SV196681 ACR196681 AMN196681 AWJ196681 BGF196681 BQB196681 BZX196681 CJT196681 CTP196681 DDL196681 DNH196681 DXD196681 EGZ196681 EQV196681 FAR196681 FKN196681 FUJ196681 GEF196681 GOB196681 GXX196681 HHT196681 HRP196681 IBL196681 ILH196681 IVD196681 JEZ196681 JOV196681 JYR196681 KIN196681 KSJ196681 LCF196681 LMB196681 LVX196681 MFT196681 MPP196681 MZL196681 NJH196681 NTD196681 OCZ196681 OMV196681 OWR196681 PGN196681 PQJ196681 QAF196681 QKB196681 QTX196681 RDT196681 RNP196681 RXL196681 SHH196681 SRD196681 TAZ196681 TKV196681 TUR196681 UEN196681 UOJ196681 UYF196681 VIB196681 VRX196681 WBT196681 WLP196681 WVL196681 E262217 IZ262217 SV262217 ACR262217 AMN262217 AWJ262217 BGF262217 BQB262217 BZX262217 CJT262217 CTP262217 DDL262217 DNH262217 DXD262217 EGZ262217 EQV262217 FAR262217 FKN262217 FUJ262217 GEF262217 GOB262217 GXX262217 HHT262217 HRP262217 IBL262217 ILH262217 IVD262217 JEZ262217 JOV262217 JYR262217 KIN262217 KSJ262217 LCF262217 LMB262217 LVX262217 MFT262217 MPP262217 MZL262217 NJH262217 NTD262217 OCZ262217 OMV262217 OWR262217 PGN262217 PQJ262217 QAF262217 QKB262217 QTX262217 RDT262217 RNP262217 RXL262217 SHH262217 SRD262217 TAZ262217 TKV262217 TUR262217 UEN262217 UOJ262217 UYF262217 VIB262217 VRX262217 WBT262217 WLP262217 WVL262217 E327753 IZ327753 SV327753 ACR327753 AMN327753 AWJ327753 BGF327753 BQB327753 BZX327753 CJT327753 CTP327753 DDL327753 DNH327753 DXD327753 EGZ327753 EQV327753 FAR327753 FKN327753 FUJ327753 GEF327753 GOB327753 GXX327753 HHT327753 HRP327753 IBL327753 ILH327753 IVD327753 JEZ327753 JOV327753 JYR327753 KIN327753 KSJ327753 LCF327753 LMB327753 LVX327753 MFT327753 MPP327753 MZL327753 NJH327753 NTD327753 OCZ327753 OMV327753 OWR327753 PGN327753 PQJ327753 QAF327753 QKB327753 QTX327753 RDT327753 RNP327753 RXL327753 SHH327753 SRD327753 TAZ327753 TKV327753 TUR327753 UEN327753 UOJ327753 UYF327753 VIB327753 VRX327753 WBT327753 WLP327753 WVL327753 E393289 IZ393289 SV393289 ACR393289 AMN393289 AWJ393289 BGF393289 BQB393289 BZX393289 CJT393289 CTP393289 DDL393289 DNH393289 DXD393289 EGZ393289 EQV393289 FAR393289 FKN393289 FUJ393289 GEF393289 GOB393289 GXX393289 HHT393289 HRP393289 IBL393289 ILH393289 IVD393289 JEZ393289 JOV393289 JYR393289 KIN393289 KSJ393289 LCF393289 LMB393289 LVX393289 MFT393289 MPP393289 MZL393289 NJH393289 NTD393289 OCZ393289 OMV393289 OWR393289 PGN393289 PQJ393289 QAF393289 QKB393289 QTX393289 RDT393289 RNP393289 RXL393289 SHH393289 SRD393289 TAZ393289 TKV393289 TUR393289 UEN393289 UOJ393289 UYF393289 VIB393289 VRX393289 WBT393289 WLP393289 WVL393289 E458825 IZ458825 SV458825 ACR458825 AMN458825 AWJ458825 BGF458825 BQB458825 BZX458825 CJT458825 CTP458825 DDL458825 DNH458825 DXD458825 EGZ458825 EQV458825 FAR458825 FKN458825 FUJ458825 GEF458825 GOB458825 GXX458825 HHT458825 HRP458825 IBL458825 ILH458825 IVD458825 JEZ458825 JOV458825 JYR458825 KIN458825 KSJ458825 LCF458825 LMB458825 LVX458825 MFT458825 MPP458825 MZL458825 NJH458825 NTD458825 OCZ458825 OMV458825 OWR458825 PGN458825 PQJ458825 QAF458825 QKB458825 QTX458825 RDT458825 RNP458825 RXL458825 SHH458825 SRD458825 TAZ458825 TKV458825 TUR458825 UEN458825 UOJ458825 UYF458825 VIB458825 VRX458825 WBT458825 WLP458825 WVL458825 E524361 IZ524361 SV524361 ACR524361 AMN524361 AWJ524361 BGF524361 BQB524361 BZX524361 CJT524361 CTP524361 DDL524361 DNH524361 DXD524361 EGZ524361 EQV524361 FAR524361 FKN524361 FUJ524361 GEF524361 GOB524361 GXX524361 HHT524361 HRP524361 IBL524361 ILH524361 IVD524361 JEZ524361 JOV524361 JYR524361 KIN524361 KSJ524361 LCF524361 LMB524361 LVX524361 MFT524361 MPP524361 MZL524361 NJH524361 NTD524361 OCZ524361 OMV524361 OWR524361 PGN524361 PQJ524361 QAF524361 QKB524361 QTX524361 RDT524361 RNP524361 RXL524361 SHH524361 SRD524361 TAZ524361 TKV524361 TUR524361 UEN524361 UOJ524361 UYF524361 VIB524361 VRX524361 WBT524361 WLP524361 WVL524361 E589897 IZ589897 SV589897 ACR589897 AMN589897 AWJ589897 BGF589897 BQB589897 BZX589897 CJT589897 CTP589897 DDL589897 DNH589897 DXD589897 EGZ589897 EQV589897 FAR589897 FKN589897 FUJ589897 GEF589897 GOB589897 GXX589897 HHT589897 HRP589897 IBL589897 ILH589897 IVD589897 JEZ589897 JOV589897 JYR589897 KIN589897 KSJ589897 LCF589897 LMB589897 LVX589897 MFT589897 MPP589897 MZL589897 NJH589897 NTD589897 OCZ589897 OMV589897 OWR589897 PGN589897 PQJ589897 QAF589897 QKB589897 QTX589897 RDT589897 RNP589897 RXL589897 SHH589897 SRD589897 TAZ589897 TKV589897 TUR589897 UEN589897 UOJ589897 UYF589897 VIB589897 VRX589897 WBT589897 WLP589897 WVL589897 E655433 IZ655433 SV655433 ACR655433 AMN655433 AWJ655433 BGF655433 BQB655433 BZX655433 CJT655433 CTP655433 DDL655433 DNH655433 DXD655433 EGZ655433 EQV655433 FAR655433 FKN655433 FUJ655433 GEF655433 GOB655433 GXX655433 HHT655433 HRP655433 IBL655433 ILH655433 IVD655433 JEZ655433 JOV655433 JYR655433 KIN655433 KSJ655433 LCF655433 LMB655433 LVX655433 MFT655433 MPP655433 MZL655433 NJH655433 NTD655433 OCZ655433 OMV655433 OWR655433 PGN655433 PQJ655433 QAF655433 QKB655433 QTX655433 RDT655433 RNP655433 RXL655433 SHH655433 SRD655433 TAZ655433 TKV655433 TUR655433 UEN655433 UOJ655433 UYF655433 VIB655433 VRX655433 WBT655433 WLP655433 WVL655433 E720969 IZ720969 SV720969 ACR720969 AMN720969 AWJ720969 BGF720969 BQB720969 BZX720969 CJT720969 CTP720969 DDL720969 DNH720969 DXD720969 EGZ720969 EQV720969 FAR720969 FKN720969 FUJ720969 GEF720969 GOB720969 GXX720969 HHT720969 HRP720969 IBL720969 ILH720969 IVD720969 JEZ720969 JOV720969 JYR720969 KIN720969 KSJ720969 LCF720969 LMB720969 LVX720969 MFT720969 MPP720969 MZL720969 NJH720969 NTD720969 OCZ720969 OMV720969 OWR720969 PGN720969 PQJ720969 QAF720969 QKB720969 QTX720969 RDT720969 RNP720969 RXL720969 SHH720969 SRD720969 TAZ720969 TKV720969 TUR720969 UEN720969 UOJ720969 UYF720969 VIB720969 VRX720969 WBT720969 WLP720969 WVL720969 E786505 IZ786505 SV786505 ACR786505 AMN786505 AWJ786505 BGF786505 BQB786505 BZX786505 CJT786505 CTP786505 DDL786505 DNH786505 DXD786505 EGZ786505 EQV786505 FAR786505 FKN786505 FUJ786505 GEF786505 GOB786505 GXX786505 HHT786505 HRP786505 IBL786505 ILH786505 IVD786505 JEZ786505 JOV786505 JYR786505 KIN786505 KSJ786505 LCF786505 LMB786505 LVX786505 MFT786505 MPP786505 MZL786505 NJH786505 NTD786505 OCZ786505 OMV786505 OWR786505 PGN786505 PQJ786505 QAF786505 QKB786505 QTX786505 RDT786505 RNP786505 RXL786505 SHH786505 SRD786505 TAZ786505 TKV786505 TUR786505 UEN786505 UOJ786505 UYF786505 VIB786505 VRX786505 WBT786505 WLP786505 WVL786505 E852041 IZ852041 SV852041 ACR852041 AMN852041 AWJ852041 BGF852041 BQB852041 BZX852041 CJT852041 CTP852041 DDL852041 DNH852041 DXD852041 EGZ852041 EQV852041 FAR852041 FKN852041 FUJ852041 GEF852041 GOB852041 GXX852041 HHT852041 HRP852041 IBL852041 ILH852041 IVD852041 JEZ852041 JOV852041 JYR852041 KIN852041 KSJ852041 LCF852041 LMB852041 LVX852041 MFT852041 MPP852041 MZL852041 NJH852041 NTD852041 OCZ852041 OMV852041 OWR852041 PGN852041 PQJ852041 QAF852041 QKB852041 QTX852041 RDT852041 RNP852041 RXL852041 SHH852041 SRD852041 TAZ852041 TKV852041 TUR852041 UEN852041 UOJ852041 UYF852041 VIB852041 VRX852041 WBT852041 WLP852041 WVL852041 E917577 IZ917577 SV917577 ACR917577 AMN917577 AWJ917577 BGF917577 BQB917577 BZX917577 CJT917577 CTP917577 DDL917577 DNH917577 DXD917577 EGZ917577 EQV917577 FAR917577 FKN917577 FUJ917577 GEF917577 GOB917577 GXX917577 HHT917577 HRP917577 IBL917577 ILH917577 IVD917577 JEZ917577 JOV917577 JYR917577 KIN917577 KSJ917577 LCF917577 LMB917577 LVX917577 MFT917577 MPP917577 MZL917577 NJH917577 NTD917577 OCZ917577 OMV917577 OWR917577 PGN917577 PQJ917577 QAF917577 QKB917577 QTX917577 RDT917577 RNP917577 RXL917577 SHH917577 SRD917577 TAZ917577 TKV917577 TUR917577 UEN917577 UOJ917577 UYF917577 VIB917577 VRX917577 WBT917577 WLP917577 WVL917577 E983113 IZ983113 SV983113 ACR983113 AMN983113 AWJ983113 BGF983113 BQB983113 BZX983113 CJT983113 CTP983113 DDL983113 DNH983113 DXD983113 EGZ983113 EQV983113 FAR983113 FKN983113 FUJ983113 GEF983113 GOB983113 GXX983113 HHT983113 HRP983113 IBL983113 ILH983113 IVD983113 JEZ983113 JOV983113 JYR983113 KIN983113 KSJ983113 LCF983113 LMB983113 LVX983113 MFT983113 MPP983113 MZL983113 NJH983113 NTD983113 OCZ983113 OMV983113 OWR983113 PGN983113 PQJ983113 QAF983113 QKB983113 QTX983113 RDT983113 RNP983113 RXL983113 SHH983113 SRD983113 TAZ983113 TKV983113 TUR983113 UEN983113 UOJ983113 UYF983113 VIB983113 VRX983113 WBT983113 WLP983113 WVL983113" xr:uid="{00000000-0002-0000-0000-000004000000}"/>
    <dataValidation allowBlank="1" showInputMessage="1" showErrorMessage="1" prompt="Sitting or standing to control machines; hand and arm work assembly or sorting of light materials." sqref="WVI983113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B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B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B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B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B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B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B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B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B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B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B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B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B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B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B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xr:uid="{00000000-0002-0000-0000-000005000000}"/>
    <dataValidation allowBlank="1" showInputMessage="1" showErrorMessage="1" prompt="Pick and shovel work, continuous axe work, carrying loads up stairs." sqref="F36" xr:uid="{00000000-0002-0000-0000-000006000000}"/>
    <dataValidation allowBlank="1" showInputMessage="1" showErrorMessage="1" prompt="Apparent Temperature calculated using air temperature (°C) &amp; relative humidity (%)" sqref="B43" xr:uid="{00000000-0002-0000-0000-000007000000}"/>
    <dataValidation type="list" allowBlank="1" showInputMessage="1" showErrorMessage="1" promptTitle="Contact input" prompt="Select type of Contact" sqref="B19" xr:uid="{00000000-0002-0000-0000-000008000000}">
      <formula1>$K$60:$K$63</formula1>
    </dataValidation>
    <dataValidation type="list" allowBlank="1" showInputMessage="1" showErrorMessage="1" prompt="Select approximate length of exposure in minutes" sqref="B20" xr:uid="{00000000-0002-0000-0000-000009000000}">
      <formula1>$K$66:$K$69</formula1>
    </dataValidation>
    <dataValidation type="list" allowBlank="1" showInputMessage="1" showErrorMessage="1" prompt="Is the work area a confined space?" sqref="B21" xr:uid="{00000000-0002-0000-0000-00000A000000}">
      <formula1>$K$72:$K$73</formula1>
    </dataValidation>
    <dataValidation type="list" allowBlank="1" showInputMessage="1" showErrorMessage="1" prompt="How difficult is the task?" sqref="B22" xr:uid="{00000000-0002-0000-0000-00000B000000}">
      <formula1>$K$76:$K$78</formula1>
    </dataValidation>
    <dataValidation type="list" allowBlank="1" showInputMessage="1" showErrorMessage="1" prompt="How far to a cool resting area?" sqref="B24" xr:uid="{00000000-0002-0000-0000-00000C000000}">
      <formula1>$K$87:$K$90</formula1>
    </dataValidation>
    <dataValidation type="list" allowBlank="1" showInputMessage="1" showErrorMessage="1" prompt="How far is it to a supply of cool drinking water?" sqref="B25" xr:uid="{00000000-0002-0000-0000-00000D000000}">
      <formula1>$K$93:$K$96</formula1>
    </dataValidation>
    <dataValidation type="list" allowBlank="1" showInputMessage="1" showErrorMessage="1" prompt="What type of clothing are they wearing? (i.e. normal cotton drill is light)." sqref="B26" xr:uid="{00000000-0002-0000-0000-00000E000000}">
      <formula1>$K$99:$K$101</formula1>
    </dataValidation>
    <dataValidation type="list" allowBlank="1" showInputMessage="1" showErrorMessage="1" prompt="Have they had any heat stress training?" sqref="B27" xr:uid="{00000000-0002-0000-0000-00000F000000}">
      <formula1>$K$104:$K$105</formula1>
    </dataValidation>
    <dataValidation type="list" allowBlank="1" showInputMessage="1" showErrorMessage="1" prompt="How much air movement in the work area?" sqref="B28" xr:uid="{00000000-0002-0000-0000-000010000000}">
      <formula1>$K$109:$K$112</formula1>
    </dataValidation>
    <dataValidation type="list" allowBlank="1" showInputMessage="1" showErrorMessage="1" prompt="Was respiratory protection worn and if so what type?" sqref="B29" xr:uid="{00000000-0002-0000-0000-000011000000}">
      <formula1>$K$115:$K$118</formula1>
    </dataValidation>
    <dataValidation type="list" allowBlank="1" showInputMessage="1" showErrorMessage="1" prompt="Were they acclimatised?" sqref="B30" xr:uid="{00000000-0002-0000-0000-000012000000}">
      <formula1>$K$122:$K$123</formula1>
    </dataValidation>
    <dataValidation type="list" allowBlank="1" showInputMessage="1" showErrorMessage="1" prompt="What level of work is being undertaken?" sqref="A36" xr:uid="{00000000-0002-0000-0000-000013000000}">
      <formula1>$K$126:$K$128</formula1>
    </dataValidation>
    <dataValidation type="list" allowBlank="1" showInputMessage="1" showErrorMessage="1" prompt="Are they exposed to the sun outdoors?" sqref="B18" xr:uid="{00000000-0002-0000-0000-000014000000}">
      <formula1>$K$131:$K$134</formula1>
    </dataValidation>
    <dataValidation type="list" allowBlank="1" showInputMessage="1" showErrorMessage="1" prompt="Is there any climbing of stairs ladders, etc required?" sqref="B23" xr:uid="{00000000-0002-0000-0000-000015000000}">
      <formula1>$K$81:$K$84</formula1>
    </dataValidation>
    <dataValidation type="decimal" operator="greaterThan" allowBlank="1" showInputMessage="1" showErrorMessage="1" error="Temperature must be above 20 degrees celcius" sqref="C41" xr:uid="{00000000-0002-0000-0000-000016000000}">
      <formula1>20</formula1>
    </dataValidation>
  </dataValidations>
  <pageMargins left="0.7" right="0.7" top="0.75" bottom="0.75" header="0.3" footer="0.3"/>
  <pageSetup scale="57" orientation="portrait" r:id="rId1"/>
  <extLst>
    <ext xmlns:x14="http://schemas.microsoft.com/office/spreadsheetml/2009/9/main" uri="{78C0D931-6437-407d-A8EE-F0AAD7539E65}">
      <x14:conditionalFormattings>
        <x14:conditionalFormatting xmlns:xm="http://schemas.microsoft.com/office/excel/2006/main">
          <x14:cfRule type="containsText" priority="6" operator="containsText" id="{F672D8C7-CDF4-4E99-AE7D-D790595674A4}">
            <xm:f>NOT(ISERROR(SEARCH($P$197,A50)))</xm:f>
            <xm:f>$P$197</xm:f>
            <x14:dxf>
              <fill>
                <patternFill>
                  <bgColor rgb="FFFF0000"/>
                </patternFill>
              </fill>
            </x14:dxf>
          </x14:cfRule>
          <x14:cfRule type="containsText" priority="7" operator="containsText" id="{94EF623E-2341-4E56-A61D-8595F564B58E}">
            <xm:f>NOT(ISERROR(SEARCH($P$161,A50)))</xm:f>
            <xm:f>$P$161</xm:f>
            <x14:dxf>
              <fill>
                <patternFill>
                  <bgColor rgb="FFFF9900"/>
                </patternFill>
              </fill>
            </x14:dxf>
          </x14:cfRule>
          <x14:cfRule type="containsText" priority="8" operator="containsText" id="{0EC96362-493F-4362-8B46-8A415DA8ED9E}">
            <xm:f>NOT(ISERROR(SEARCH($P$137,A50)))</xm:f>
            <xm:f>$P$137</xm:f>
            <x14:dxf>
              <fill>
                <patternFill>
                  <bgColor rgb="FF00FF05"/>
                </patternFill>
              </fill>
            </x14:dxf>
          </x14:cfRule>
          <xm:sqref>A50</xm:sqref>
        </x14:conditionalFormatting>
        <x14:conditionalFormatting xmlns:xm="http://schemas.microsoft.com/office/excel/2006/main">
          <x14:cfRule type="containsText" priority="4" operator="containsText" id="{73EF267C-5A2C-4B11-A802-7CF8F4F7B6C5}">
            <xm:f>NOT(ISERROR(SEARCH($P$137,A50)))</xm:f>
            <xm:f>$P$137</xm:f>
            <x14:dxf>
              <font>
                <color rgb="FF006100"/>
              </font>
              <fill>
                <patternFill>
                  <bgColor rgb="FFC6EFCE"/>
                </patternFill>
              </fill>
            </x14:dxf>
          </x14:cfRule>
          <x14:cfRule type="containsText" priority="3" operator="containsText" id="{54B35624-3552-43D5-B8BD-0BE8EE82EFAF}">
            <xm:f>NOT(ISERROR(SEARCH($P$161,A50)))</xm:f>
            <xm:f>$P$161</xm:f>
            <x14:dxf>
              <font>
                <color rgb="FF9C6500"/>
              </font>
              <fill>
                <patternFill>
                  <bgColor rgb="FFFFEB9C"/>
                </patternFill>
              </fill>
            </x14:dxf>
          </x14:cfRule>
          <x14:cfRule type="containsText" priority="2" operator="containsText" id="{18E7696B-3CD5-4B1F-9CB8-5058AB818A2A}">
            <xm:f>NOT(ISERROR(SEARCH($P$196,A50)))</xm:f>
            <xm:f>$P$196</xm:f>
            <x14:dxf>
              <font>
                <color rgb="FF9C0006"/>
              </font>
              <fill>
                <patternFill>
                  <bgColor rgb="FFFFC7CE"/>
                </patternFill>
              </fill>
            </x14:dxf>
          </x14:cfRule>
          <xm:sqref>A50:H50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6"/>
  <sheetViews>
    <sheetView workbookViewId="0">
      <selection activeCell="O29" sqref="O29"/>
    </sheetView>
  </sheetViews>
  <sheetFormatPr defaultRowHeight="15" x14ac:dyDescent="0.25"/>
  <sheetData>
    <row r="1" spans="1:13" ht="15.75" thickBot="1" x14ac:dyDescent="0.3"/>
    <row r="2" spans="1:13" ht="46.5" customHeight="1" thickTop="1" thickBot="1" x14ac:dyDescent="0.3">
      <c r="A2" s="108" t="s">
        <v>148</v>
      </c>
      <c r="B2" s="109"/>
      <c r="C2" s="105" t="s">
        <v>0</v>
      </c>
      <c r="D2" s="106"/>
      <c r="E2" s="106"/>
      <c r="F2" s="106"/>
      <c r="G2" s="106"/>
      <c r="H2" s="106"/>
      <c r="I2" s="106"/>
      <c r="J2" s="106"/>
      <c r="K2" s="106"/>
      <c r="L2" s="106"/>
      <c r="M2" s="107"/>
    </row>
    <row r="3" spans="1:13" ht="15.75" thickBot="1" x14ac:dyDescent="0.3">
      <c r="A3" s="110" t="s">
        <v>147</v>
      </c>
      <c r="B3" s="111"/>
      <c r="C3" s="81">
        <v>0</v>
      </c>
      <c r="D3" s="81">
        <v>10</v>
      </c>
      <c r="E3" s="81">
        <v>20</v>
      </c>
      <c r="F3" s="81">
        <v>30</v>
      </c>
      <c r="G3" s="81">
        <v>40</v>
      </c>
      <c r="H3" s="81">
        <v>50</v>
      </c>
      <c r="I3" s="81">
        <v>60</v>
      </c>
      <c r="J3" s="81">
        <v>70</v>
      </c>
      <c r="K3" s="81">
        <v>80</v>
      </c>
      <c r="L3" s="81">
        <v>90</v>
      </c>
      <c r="M3" s="82">
        <v>100</v>
      </c>
    </row>
    <row r="4" spans="1:13" x14ac:dyDescent="0.25">
      <c r="A4" s="74">
        <v>20</v>
      </c>
      <c r="B4" s="79"/>
      <c r="C4">
        <v>16</v>
      </c>
      <c r="D4">
        <v>17</v>
      </c>
      <c r="E4">
        <v>17</v>
      </c>
      <c r="F4">
        <v>18</v>
      </c>
      <c r="G4">
        <v>19</v>
      </c>
      <c r="H4">
        <v>19</v>
      </c>
      <c r="I4">
        <v>20</v>
      </c>
      <c r="J4">
        <v>20</v>
      </c>
      <c r="K4">
        <v>21</v>
      </c>
      <c r="L4">
        <v>21</v>
      </c>
      <c r="M4" s="76">
        <v>21</v>
      </c>
    </row>
    <row r="5" spans="1:13" x14ac:dyDescent="0.25">
      <c r="A5" s="74">
        <v>21</v>
      </c>
      <c r="B5" s="79"/>
      <c r="C5">
        <v>18</v>
      </c>
      <c r="D5">
        <v>18</v>
      </c>
      <c r="E5">
        <v>19</v>
      </c>
      <c r="F5">
        <v>19</v>
      </c>
      <c r="G5">
        <v>20</v>
      </c>
      <c r="H5">
        <v>20</v>
      </c>
      <c r="I5">
        <v>21</v>
      </c>
      <c r="J5">
        <v>21</v>
      </c>
      <c r="K5">
        <v>22</v>
      </c>
      <c r="L5">
        <v>22</v>
      </c>
      <c r="M5" s="76">
        <v>23</v>
      </c>
    </row>
    <row r="6" spans="1:13" x14ac:dyDescent="0.25">
      <c r="A6" s="74">
        <v>22</v>
      </c>
      <c r="B6" s="79"/>
      <c r="C6">
        <v>19</v>
      </c>
      <c r="D6">
        <v>19</v>
      </c>
      <c r="E6">
        <v>20</v>
      </c>
      <c r="F6">
        <v>20</v>
      </c>
      <c r="G6">
        <v>21</v>
      </c>
      <c r="H6">
        <v>21</v>
      </c>
      <c r="I6">
        <v>22</v>
      </c>
      <c r="J6">
        <v>22</v>
      </c>
      <c r="K6">
        <v>23</v>
      </c>
      <c r="L6">
        <v>23</v>
      </c>
      <c r="M6" s="76">
        <v>24</v>
      </c>
    </row>
    <row r="7" spans="1:13" x14ac:dyDescent="0.25">
      <c r="A7" s="74">
        <v>23</v>
      </c>
      <c r="B7" s="79"/>
      <c r="C7">
        <v>20</v>
      </c>
      <c r="D7">
        <v>20</v>
      </c>
      <c r="E7">
        <v>21</v>
      </c>
      <c r="F7">
        <v>22</v>
      </c>
      <c r="G7">
        <v>22</v>
      </c>
      <c r="H7">
        <v>23</v>
      </c>
      <c r="I7">
        <v>23</v>
      </c>
      <c r="J7">
        <v>24</v>
      </c>
      <c r="K7">
        <v>24</v>
      </c>
      <c r="L7">
        <v>24</v>
      </c>
      <c r="M7" s="76">
        <v>25</v>
      </c>
    </row>
    <row r="8" spans="1:13" x14ac:dyDescent="0.25">
      <c r="A8" s="74">
        <v>24</v>
      </c>
      <c r="B8" s="79"/>
      <c r="C8">
        <v>21</v>
      </c>
      <c r="D8">
        <v>22</v>
      </c>
      <c r="E8">
        <v>22</v>
      </c>
      <c r="F8">
        <v>23</v>
      </c>
      <c r="G8">
        <v>23</v>
      </c>
      <c r="H8">
        <v>24</v>
      </c>
      <c r="I8">
        <v>24</v>
      </c>
      <c r="J8">
        <v>25</v>
      </c>
      <c r="K8">
        <v>25</v>
      </c>
      <c r="L8">
        <v>26</v>
      </c>
      <c r="M8" s="76">
        <v>26</v>
      </c>
    </row>
    <row r="9" spans="1:13" x14ac:dyDescent="0.25">
      <c r="A9" s="74">
        <v>25</v>
      </c>
      <c r="B9" s="79"/>
      <c r="C9">
        <v>22</v>
      </c>
      <c r="D9">
        <v>23</v>
      </c>
      <c r="E9">
        <v>24</v>
      </c>
      <c r="F9">
        <v>24</v>
      </c>
      <c r="G9">
        <v>24</v>
      </c>
      <c r="H9">
        <v>25</v>
      </c>
      <c r="I9">
        <v>25</v>
      </c>
      <c r="J9">
        <v>26</v>
      </c>
      <c r="K9">
        <v>27</v>
      </c>
      <c r="L9">
        <v>27</v>
      </c>
      <c r="M9" s="76">
        <v>28</v>
      </c>
    </row>
    <row r="10" spans="1:13" x14ac:dyDescent="0.25">
      <c r="A10" s="74">
        <v>26</v>
      </c>
      <c r="B10" s="79"/>
      <c r="C10">
        <v>24</v>
      </c>
      <c r="D10">
        <v>24</v>
      </c>
      <c r="E10">
        <v>25</v>
      </c>
      <c r="F10">
        <v>25</v>
      </c>
      <c r="G10">
        <v>26</v>
      </c>
      <c r="H10">
        <v>26</v>
      </c>
      <c r="I10">
        <v>27</v>
      </c>
      <c r="J10">
        <v>27</v>
      </c>
      <c r="K10">
        <v>28</v>
      </c>
      <c r="L10">
        <v>29</v>
      </c>
      <c r="M10" s="76">
        <v>30</v>
      </c>
    </row>
    <row r="11" spans="1:13" x14ac:dyDescent="0.25">
      <c r="A11" s="74">
        <v>27</v>
      </c>
      <c r="B11" s="79"/>
      <c r="C11">
        <v>25</v>
      </c>
      <c r="D11">
        <v>25</v>
      </c>
      <c r="E11">
        <v>26</v>
      </c>
      <c r="F11">
        <v>26</v>
      </c>
      <c r="G11">
        <v>27</v>
      </c>
      <c r="H11">
        <v>27</v>
      </c>
      <c r="I11">
        <v>28</v>
      </c>
      <c r="J11">
        <v>29</v>
      </c>
      <c r="K11">
        <v>30</v>
      </c>
      <c r="L11">
        <v>31</v>
      </c>
      <c r="M11" s="76">
        <v>33</v>
      </c>
    </row>
    <row r="12" spans="1:13" x14ac:dyDescent="0.25">
      <c r="A12" s="74">
        <v>28</v>
      </c>
      <c r="B12" s="79"/>
      <c r="C12">
        <v>26</v>
      </c>
      <c r="D12">
        <v>26</v>
      </c>
      <c r="E12">
        <v>27</v>
      </c>
      <c r="F12">
        <v>27</v>
      </c>
      <c r="G12">
        <v>28</v>
      </c>
      <c r="H12">
        <v>29</v>
      </c>
      <c r="I12">
        <v>29</v>
      </c>
      <c r="J12">
        <v>31</v>
      </c>
      <c r="K12">
        <v>32</v>
      </c>
      <c r="L12">
        <v>34</v>
      </c>
      <c r="M12" s="77" t="s">
        <v>146</v>
      </c>
    </row>
    <row r="13" spans="1:13" x14ac:dyDescent="0.25">
      <c r="A13" s="74">
        <v>29</v>
      </c>
      <c r="B13" s="79"/>
      <c r="C13">
        <v>26</v>
      </c>
      <c r="D13">
        <v>27</v>
      </c>
      <c r="E13">
        <v>27</v>
      </c>
      <c r="F13">
        <v>28</v>
      </c>
      <c r="G13">
        <v>29</v>
      </c>
      <c r="H13">
        <v>30</v>
      </c>
      <c r="I13">
        <v>30</v>
      </c>
      <c r="J13">
        <v>33</v>
      </c>
      <c r="K13">
        <v>35</v>
      </c>
      <c r="L13">
        <v>37</v>
      </c>
      <c r="M13" s="77" t="s">
        <v>145</v>
      </c>
    </row>
    <row r="14" spans="1:13" x14ac:dyDescent="0.25">
      <c r="A14" s="74">
        <v>30</v>
      </c>
      <c r="B14" s="79"/>
      <c r="C14">
        <v>27</v>
      </c>
      <c r="D14">
        <v>28</v>
      </c>
      <c r="E14">
        <v>28</v>
      </c>
      <c r="F14">
        <v>29</v>
      </c>
      <c r="G14">
        <v>30</v>
      </c>
      <c r="H14">
        <v>31</v>
      </c>
      <c r="I14">
        <v>33</v>
      </c>
      <c r="J14">
        <v>35</v>
      </c>
      <c r="K14">
        <v>37</v>
      </c>
      <c r="L14" s="73" t="s">
        <v>145</v>
      </c>
      <c r="M14" s="77" t="s">
        <v>143</v>
      </c>
    </row>
    <row r="15" spans="1:13" x14ac:dyDescent="0.25">
      <c r="A15" s="74">
        <v>31</v>
      </c>
      <c r="B15" s="79"/>
      <c r="C15">
        <v>28</v>
      </c>
      <c r="D15">
        <v>29</v>
      </c>
      <c r="E15">
        <v>29</v>
      </c>
      <c r="F15">
        <v>30</v>
      </c>
      <c r="G15">
        <v>31</v>
      </c>
      <c r="H15">
        <v>33</v>
      </c>
      <c r="I15">
        <v>35</v>
      </c>
      <c r="J15">
        <v>37</v>
      </c>
      <c r="K15">
        <v>40</v>
      </c>
      <c r="L15" s="73" t="s">
        <v>143</v>
      </c>
      <c r="M15" s="76"/>
    </row>
    <row r="16" spans="1:13" x14ac:dyDescent="0.25">
      <c r="A16" s="74">
        <v>32</v>
      </c>
      <c r="B16" s="79"/>
      <c r="C16">
        <v>29</v>
      </c>
      <c r="D16">
        <v>29</v>
      </c>
      <c r="E16">
        <v>30</v>
      </c>
      <c r="F16">
        <v>31</v>
      </c>
      <c r="G16">
        <v>33</v>
      </c>
      <c r="H16">
        <v>35</v>
      </c>
      <c r="I16">
        <v>37</v>
      </c>
      <c r="J16">
        <v>40</v>
      </c>
      <c r="K16">
        <v>44</v>
      </c>
      <c r="L16" s="73" t="s">
        <v>142</v>
      </c>
      <c r="M16" s="76"/>
    </row>
    <row r="17" spans="1:13" x14ac:dyDescent="0.25">
      <c r="A17" s="74">
        <v>33</v>
      </c>
      <c r="B17" s="79"/>
      <c r="C17">
        <v>29</v>
      </c>
      <c r="D17">
        <v>30</v>
      </c>
      <c r="E17">
        <v>31</v>
      </c>
      <c r="F17">
        <v>33</v>
      </c>
      <c r="G17">
        <v>34</v>
      </c>
      <c r="H17">
        <v>36</v>
      </c>
      <c r="I17">
        <v>39</v>
      </c>
      <c r="J17">
        <v>43</v>
      </c>
      <c r="K17" s="73" t="s">
        <v>141</v>
      </c>
      <c r="M17" s="76"/>
    </row>
    <row r="18" spans="1:13" x14ac:dyDescent="0.25">
      <c r="A18" s="74">
        <v>34</v>
      </c>
      <c r="B18" s="79"/>
      <c r="C18">
        <v>30</v>
      </c>
      <c r="D18">
        <v>31</v>
      </c>
      <c r="E18">
        <v>32</v>
      </c>
      <c r="F18">
        <v>34</v>
      </c>
      <c r="G18">
        <v>36</v>
      </c>
      <c r="H18">
        <v>38</v>
      </c>
      <c r="I18">
        <v>42</v>
      </c>
      <c r="J18" s="73" t="s">
        <v>144</v>
      </c>
      <c r="M18" s="76"/>
    </row>
    <row r="19" spans="1:13" x14ac:dyDescent="0.25">
      <c r="A19" s="74">
        <v>35</v>
      </c>
      <c r="B19" s="79"/>
      <c r="C19">
        <v>31</v>
      </c>
      <c r="D19">
        <v>32</v>
      </c>
      <c r="E19">
        <v>33</v>
      </c>
      <c r="F19">
        <v>35</v>
      </c>
      <c r="G19">
        <v>37</v>
      </c>
      <c r="H19">
        <v>40</v>
      </c>
      <c r="I19" s="73" t="s">
        <v>143</v>
      </c>
      <c r="J19" s="73" t="s">
        <v>142</v>
      </c>
      <c r="M19" s="76"/>
    </row>
    <row r="20" spans="1:13" x14ac:dyDescent="0.25">
      <c r="A20" s="74">
        <v>36</v>
      </c>
      <c r="B20" s="79"/>
      <c r="C20">
        <v>32</v>
      </c>
      <c r="D20">
        <v>33</v>
      </c>
      <c r="E20">
        <v>35</v>
      </c>
      <c r="F20">
        <v>37</v>
      </c>
      <c r="G20">
        <v>39</v>
      </c>
      <c r="H20">
        <v>43</v>
      </c>
      <c r="I20" s="73" t="s">
        <v>141</v>
      </c>
      <c r="M20" s="76"/>
    </row>
    <row r="21" spans="1:13" x14ac:dyDescent="0.25">
      <c r="A21" s="74">
        <v>37</v>
      </c>
      <c r="B21" s="79"/>
      <c r="C21">
        <v>32</v>
      </c>
      <c r="D21">
        <v>34</v>
      </c>
      <c r="E21">
        <v>36</v>
      </c>
      <c r="F21">
        <v>38</v>
      </c>
      <c r="G21">
        <v>41</v>
      </c>
      <c r="H21">
        <v>46</v>
      </c>
      <c r="M21" s="76"/>
    </row>
    <row r="22" spans="1:13" x14ac:dyDescent="0.25">
      <c r="A22" s="74">
        <v>38</v>
      </c>
      <c r="B22" s="79"/>
      <c r="C22">
        <v>33</v>
      </c>
      <c r="D22">
        <v>35</v>
      </c>
      <c r="E22">
        <v>37</v>
      </c>
      <c r="F22">
        <v>40</v>
      </c>
      <c r="G22">
        <v>44</v>
      </c>
      <c r="H22" s="73" t="s">
        <v>141</v>
      </c>
      <c r="M22" s="76"/>
    </row>
    <row r="23" spans="1:13" x14ac:dyDescent="0.25">
      <c r="A23" s="74">
        <v>39</v>
      </c>
      <c r="B23" s="79"/>
      <c r="C23">
        <v>34</v>
      </c>
      <c r="D23">
        <v>36</v>
      </c>
      <c r="E23">
        <v>38</v>
      </c>
      <c r="F23">
        <v>41</v>
      </c>
      <c r="G23">
        <v>46</v>
      </c>
      <c r="M23" s="76"/>
    </row>
    <row r="24" spans="1:13" x14ac:dyDescent="0.25">
      <c r="A24" s="74">
        <v>40</v>
      </c>
      <c r="B24" s="79"/>
      <c r="C24">
        <v>35</v>
      </c>
      <c r="D24">
        <v>37</v>
      </c>
      <c r="E24">
        <v>40</v>
      </c>
      <c r="F24">
        <v>43</v>
      </c>
      <c r="G24">
        <v>49</v>
      </c>
      <c r="M24" s="76"/>
    </row>
    <row r="25" spans="1:13" x14ac:dyDescent="0.25">
      <c r="A25" s="74">
        <v>41</v>
      </c>
      <c r="B25" s="79"/>
      <c r="C25">
        <v>35</v>
      </c>
      <c r="D25">
        <v>38</v>
      </c>
      <c r="E25">
        <v>41</v>
      </c>
      <c r="F25">
        <v>45</v>
      </c>
      <c r="M25" s="76"/>
    </row>
    <row r="26" spans="1:13" x14ac:dyDescent="0.25">
      <c r="A26" s="74">
        <v>42</v>
      </c>
      <c r="B26" s="79"/>
      <c r="C26">
        <v>36</v>
      </c>
      <c r="D26">
        <v>39</v>
      </c>
      <c r="E26">
        <v>42</v>
      </c>
      <c r="F26">
        <v>47</v>
      </c>
      <c r="M26" s="76"/>
    </row>
    <row r="27" spans="1:13" x14ac:dyDescent="0.25">
      <c r="A27" s="74">
        <v>43</v>
      </c>
      <c r="B27" s="79"/>
      <c r="C27">
        <v>37</v>
      </c>
      <c r="D27">
        <v>40</v>
      </c>
      <c r="E27">
        <v>44</v>
      </c>
      <c r="F27">
        <v>49</v>
      </c>
      <c r="M27" s="76"/>
    </row>
    <row r="28" spans="1:13" x14ac:dyDescent="0.25">
      <c r="A28" s="74">
        <v>44</v>
      </c>
      <c r="B28" s="79"/>
      <c r="C28">
        <v>38</v>
      </c>
      <c r="D28">
        <v>41</v>
      </c>
      <c r="E28">
        <v>45</v>
      </c>
      <c r="F28">
        <v>52</v>
      </c>
      <c r="M28" s="76"/>
    </row>
    <row r="29" spans="1:13" x14ac:dyDescent="0.25">
      <c r="A29" s="74">
        <v>45</v>
      </c>
      <c r="B29" s="79"/>
      <c r="C29">
        <v>38</v>
      </c>
      <c r="D29">
        <v>42</v>
      </c>
      <c r="E29">
        <v>47</v>
      </c>
      <c r="M29" s="76"/>
    </row>
    <row r="30" spans="1:13" x14ac:dyDescent="0.25">
      <c r="A30" s="74">
        <v>46</v>
      </c>
      <c r="B30" s="79"/>
      <c r="C30">
        <v>39</v>
      </c>
      <c r="D30">
        <v>43</v>
      </c>
      <c r="E30">
        <v>49</v>
      </c>
      <c r="M30" s="76"/>
    </row>
    <row r="31" spans="1:13" x14ac:dyDescent="0.25">
      <c r="A31" s="74">
        <v>47</v>
      </c>
      <c r="B31" s="79"/>
      <c r="C31">
        <v>40</v>
      </c>
      <c r="D31">
        <v>44</v>
      </c>
      <c r="E31">
        <v>51</v>
      </c>
      <c r="M31" s="76"/>
    </row>
    <row r="32" spans="1:13" x14ac:dyDescent="0.25">
      <c r="A32" s="74">
        <v>48</v>
      </c>
      <c r="B32" s="79"/>
      <c r="C32">
        <v>41</v>
      </c>
      <c r="D32">
        <v>45</v>
      </c>
      <c r="E32">
        <v>53</v>
      </c>
      <c r="M32" s="76"/>
    </row>
    <row r="33" spans="1:13" x14ac:dyDescent="0.25">
      <c r="A33" s="74">
        <v>49</v>
      </c>
      <c r="B33" s="79"/>
      <c r="C33">
        <v>42</v>
      </c>
      <c r="D33">
        <v>47</v>
      </c>
      <c r="M33" s="76"/>
    </row>
    <row r="34" spans="1:13" x14ac:dyDescent="0.25">
      <c r="A34" s="74">
        <v>50</v>
      </c>
      <c r="B34" s="79"/>
      <c r="C34">
        <v>42</v>
      </c>
      <c r="D34">
        <v>48</v>
      </c>
      <c r="M34" s="76"/>
    </row>
    <row r="35" spans="1:13" ht="15.75" thickBot="1" x14ac:dyDescent="0.3">
      <c r="A35" s="75"/>
      <c r="B35" s="80"/>
      <c r="C35" s="72"/>
      <c r="D35" s="72"/>
      <c r="E35" s="72"/>
      <c r="F35" s="72"/>
      <c r="G35" s="72"/>
      <c r="H35" s="72"/>
      <c r="I35" s="72"/>
      <c r="J35" s="72"/>
      <c r="K35" s="72"/>
      <c r="L35" s="72"/>
      <c r="M35" s="78"/>
    </row>
    <row r="36" spans="1:13" ht="15.75" thickTop="1" x14ac:dyDescent="0.25"/>
  </sheetData>
  <mergeCells count="3">
    <mergeCell ref="C2:M2"/>
    <mergeCell ref="A2:B2"/>
    <mergeCell ref="A3:B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BTRA</vt:lpstr>
      <vt:lpstr>Apparent temp scale</vt:lpstr>
      <vt:lpstr>Acclim_data</vt:lpstr>
      <vt:lpstr>Air_data</vt:lpstr>
      <vt:lpstr>Apparent_data</vt:lpstr>
      <vt:lpstr>climb_data</vt:lpstr>
      <vt:lpstr>Climbing_data</vt:lpstr>
      <vt:lpstr>Clothing_data</vt:lpstr>
      <vt:lpstr>Confined_data</vt:lpstr>
      <vt:lpstr>Contact_data</vt:lpstr>
      <vt:lpstr>Cool_data</vt:lpstr>
      <vt:lpstr>dwater_data</vt:lpstr>
      <vt:lpstr>Exposure_data</vt:lpstr>
      <vt:lpstr>Meta_data</vt:lpstr>
      <vt:lpstr>BTRA!Print_Area</vt:lpstr>
      <vt:lpstr>Radiant_data</vt:lpstr>
      <vt:lpstr>RPE_data</vt:lpstr>
      <vt:lpstr>Shade_data</vt:lpstr>
      <vt:lpstr>Solar_data</vt:lpstr>
      <vt:lpstr>Task_data</vt:lpstr>
      <vt:lpstr>Training_data</vt:lpstr>
      <vt:lpstr>Warm_on_Contact</vt:lpstr>
      <vt:lpstr>Water_data</vt:lpstr>
    </vt:vector>
  </TitlesOfParts>
  <Company>Rio Tinto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Di Corleto</dc:creator>
  <cp:lastModifiedBy>RDC</cp:lastModifiedBy>
  <cp:lastPrinted>2013-02-06T16:27:29Z</cp:lastPrinted>
  <dcterms:created xsi:type="dcterms:W3CDTF">2013-02-06T02:37:26Z</dcterms:created>
  <dcterms:modified xsi:type="dcterms:W3CDTF">2020-08-09T07:40:31Z</dcterms:modified>
</cp:coreProperties>
</file>